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EsteLivro"/>
  <mc:AlternateContent xmlns:mc="http://schemas.openxmlformats.org/markup-compatibility/2006">
    <mc:Choice Requires="x15">
      <x15ac:absPath xmlns:x15ac="http://schemas.microsoft.com/office/spreadsheetml/2010/11/ac" url="\\srvfileserver\seccoes$\NRUHFAT\Ficha cálculo taxas e compensações\"/>
    </mc:Choice>
  </mc:AlternateContent>
  <xr:revisionPtr revIDLastSave="0" documentId="13_ncr:1_{F4284CE0-806E-4CF5-A187-26A17877D62F}" xr6:coauthVersionLast="47" xr6:coauthVersionMax="47" xr10:uidLastSave="{00000000-0000-0000-0000-000000000000}"/>
  <bookViews>
    <workbookView xWindow="195" yWindow="390" windowWidth="28605" windowHeight="15435" xr2:uid="{83F1D6CE-FF2D-490D-9D8A-CF08DFA8D3BD}"/>
  </bookViews>
  <sheets>
    <sheet name="Edificações" sheetId="6" r:id="rId1"/>
    <sheet name="Loteamentos&amp;ImpactoSemelhante" sheetId="4" r:id="rId2"/>
    <sheet name="Tabelas" sheetId="3" r:id="rId3"/>
  </sheets>
  <definedNames>
    <definedName name="_xlnm.Print_Area" localSheetId="0">Edificações!$B$2:$I$121</definedName>
    <definedName name="_xlnm.Print_Area" localSheetId="1">'Loteamentos&amp;ImpactoSemelhante'!$B$2:$S$238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3" l="1"/>
  <c r="M10" i="3"/>
  <c r="M9" i="3"/>
  <c r="M8" i="3"/>
  <c r="M7" i="3"/>
  <c r="M6" i="3"/>
  <c r="M5" i="3"/>
  <c r="M4" i="3"/>
  <c r="G101" i="6"/>
  <c r="G99" i="6"/>
  <c r="G97" i="6"/>
  <c r="M20" i="3"/>
  <c r="M19" i="3"/>
  <c r="M18" i="3"/>
  <c r="M17" i="3"/>
  <c r="M16" i="3"/>
  <c r="M15" i="3"/>
  <c r="G93" i="6"/>
  <c r="G91" i="6"/>
  <c r="C114" i="6"/>
  <c r="G89" i="6"/>
  <c r="R33" i="4"/>
  <c r="L41" i="4"/>
  <c r="O41" i="4"/>
  <c r="R115" i="4"/>
  <c r="G95" i="6" l="1"/>
  <c r="G107" i="6" s="1"/>
  <c r="R141" i="4"/>
  <c r="R139" i="4"/>
  <c r="R137" i="4"/>
  <c r="R153" i="4"/>
  <c r="R151" i="4"/>
  <c r="R143" i="4"/>
  <c r="R145" i="4"/>
  <c r="R147" i="4"/>
  <c r="R163" i="4" l="1"/>
  <c r="R214" i="4"/>
  <c r="R212" i="4"/>
  <c r="R210" i="4"/>
  <c r="R208" i="4"/>
  <c r="R206" i="4"/>
  <c r="R204" i="4"/>
  <c r="R202" i="4"/>
  <c r="R200" i="4"/>
  <c r="R198" i="4"/>
  <c r="R196" i="4"/>
  <c r="R194" i="4"/>
  <c r="R216" i="4" l="1"/>
  <c r="R155" i="4"/>
  <c r="V127" i="4"/>
  <c r="V125" i="4"/>
  <c r="V123" i="4"/>
  <c r="V121" i="4"/>
  <c r="V119" i="4"/>
  <c r="D231" i="4"/>
  <c r="L43" i="4"/>
  <c r="R39" i="4"/>
  <c r="O43" i="4"/>
  <c r="M41" i="4"/>
  <c r="R43" i="4" l="1"/>
  <c r="R171" i="4" s="1"/>
  <c r="R157" i="4"/>
  <c r="R178" i="4" s="1"/>
  <c r="R218" i="4" s="1"/>
  <c r="R41" i="4"/>
  <c r="R45" i="4" l="1"/>
  <c r="R220" i="4"/>
  <c r="R224" i="4" l="1"/>
  <c r="R228" i="4" s="1"/>
</calcChain>
</file>

<file path=xl/sharedStrings.xml><?xml version="1.0" encoding="utf-8"?>
<sst xmlns="http://schemas.openxmlformats.org/spreadsheetml/2006/main" count="254" uniqueCount="224">
  <si>
    <t>A</t>
  </si>
  <si>
    <t>D</t>
  </si>
  <si>
    <t>G</t>
  </si>
  <si>
    <t>B</t>
  </si>
  <si>
    <t>E</t>
  </si>
  <si>
    <t>C</t>
  </si>
  <si>
    <t>F</t>
  </si>
  <si>
    <t>L1</t>
  </si>
  <si>
    <t>L2</t>
  </si>
  <si>
    <t>L3</t>
  </si>
  <si>
    <t>L4</t>
  </si>
  <si>
    <t>I</t>
  </si>
  <si>
    <t>II</t>
  </si>
  <si>
    <t>III</t>
  </si>
  <si>
    <t>LOTEAMENTOS E EDIFÍCIOS COM IMPACTO SEMELHANTE</t>
  </si>
  <si>
    <t xml:space="preserve"> </t>
  </si>
  <si>
    <t>Equipamento</t>
  </si>
  <si>
    <t>Restantes casos</t>
  </si>
  <si>
    <t>Moradias unifamiliares</t>
  </si>
  <si>
    <t>Totais</t>
  </si>
  <si>
    <t>Taxas:</t>
  </si>
  <si>
    <t>Compensações:</t>
  </si>
  <si>
    <t>Reposição de materiais na via pública:</t>
  </si>
  <si>
    <t>VALOR APURADO DA PARCELA A ABATER:</t>
  </si>
  <si>
    <t>UT</t>
  </si>
  <si>
    <t>Requerente no processo:</t>
  </si>
  <si>
    <t>DIVISÃO DE PLANEAMENTO E GESTÃO URBANÍSTICA</t>
  </si>
  <si>
    <t>At (ha)</t>
  </si>
  <si>
    <t>Localização:</t>
  </si>
  <si>
    <t>Processo:</t>
  </si>
  <si>
    <t>Requerente da alteração:</t>
  </si>
  <si>
    <t xml:space="preserve">Peniche, </t>
  </si>
  <si>
    <r>
      <t>C1 -</t>
    </r>
    <r>
      <rPr>
        <sz val="7"/>
        <rFont val="Arial"/>
        <family val="2"/>
      </rPr>
      <t xml:space="preserve"> Igual ou inferior à área mínima definida na portaria n.º 216-B/2008, de 3 de março.</t>
    </r>
  </si>
  <si>
    <r>
      <t xml:space="preserve">L3 - </t>
    </r>
    <r>
      <rPr>
        <sz val="7"/>
        <rFont val="Arial"/>
        <family val="2"/>
      </rPr>
      <t>Loteamento com dimensões superiores aos referidos como L2 ou condomínios mistos (habitação unifamiliares, bifamiliares ou multifamiliares), ou com edifícios para habitação, comércio ou serviços.</t>
    </r>
  </si>
  <si>
    <r>
      <t xml:space="preserve">L4 - </t>
    </r>
    <r>
      <rPr>
        <sz val="7"/>
        <rFont val="Arial"/>
        <family val="2"/>
      </rPr>
      <t>Loteamentos exclusivamente de armazéns para indústria ou outros fins.</t>
    </r>
  </si>
  <si>
    <r>
      <t>ZONA A -</t>
    </r>
    <r>
      <rPr>
        <sz val="7"/>
        <rFont val="Arial"/>
        <family val="2"/>
      </rPr>
      <t xml:space="preserve"> Cidade de Peniche (Freguesia de Peniche). </t>
    </r>
  </si>
  <si>
    <r>
      <t xml:space="preserve">II - </t>
    </r>
    <r>
      <rPr>
        <sz val="7"/>
        <rFont val="Arial"/>
        <family val="2"/>
      </rPr>
      <t>Urbanizações e aldeamentos de carácter turístico disperso.</t>
    </r>
  </si>
  <si>
    <r>
      <t xml:space="preserve">BOM - </t>
    </r>
    <r>
      <rPr>
        <sz val="7"/>
        <rFont val="Arial"/>
        <family val="2"/>
      </rPr>
      <t>Local dotado das principais infraestruturas e algum equipamento público não enquadrado no ponto anterior.</t>
    </r>
  </si>
  <si>
    <r>
      <t xml:space="preserve">INSUFICIENTE - </t>
    </r>
    <r>
      <rPr>
        <sz val="7"/>
        <rFont val="Arial"/>
        <family val="2"/>
      </rPr>
      <t>Local, sem uma ou mais infraestruturas básicas, ou cuja capacidade seja claramente insuficiente.</t>
    </r>
  </si>
  <si>
    <r>
      <t>C2 -</t>
    </r>
    <r>
      <rPr>
        <sz val="7"/>
        <rFont val="Arial"/>
        <family val="2"/>
      </rPr>
      <t xml:space="preserve"> Superior em, pelo menos, 1,25 vezes à área mínima definida na portaria acima referida.</t>
    </r>
  </si>
  <si>
    <t>Relação entre as areas cedidas e as áreas mínimas previstas na Portaria 216-B/2008:</t>
  </si>
  <si>
    <t>(Taxas e compensações urbanísticas pela realização, reforço e manutenção de infraestruturas urbanísticas, de acordo
com o Regulamento n.º 604/2008 (RTCU)  e pela não cedência de áreas impostas pela Portaria n.º 216-B/2008)</t>
  </si>
  <si>
    <t>Elaborado por,</t>
  </si>
  <si>
    <r>
      <t>C3 -</t>
    </r>
    <r>
      <rPr>
        <sz val="7"/>
        <rFont val="Arial"/>
        <family val="2"/>
      </rPr>
      <t xml:space="preserve"> Superior em, pelo menos, 1,25 vezes à área defenida na portaria acima referida, e assegura a manutenção e tratamento dos espaços públicos sem intervenção do município por um período mínimo de cinco anos.</t>
    </r>
  </si>
  <si>
    <t>k1</t>
  </si>
  <si>
    <t>k2</t>
  </si>
  <si>
    <t>k3</t>
  </si>
  <si>
    <t>k5</t>
  </si>
  <si>
    <t>IF1</t>
  </si>
  <si>
    <t>IF2</t>
  </si>
  <si>
    <t>IF3</t>
  </si>
  <si>
    <t>IF4</t>
  </si>
  <si>
    <t>IF5</t>
  </si>
  <si>
    <t>k4</t>
  </si>
  <si>
    <t>9. Infraestruturas existentes nos arruamentos acima referidos</t>
  </si>
  <si>
    <t>8. Arruamentos a afetar</t>
  </si>
  <si>
    <t>7. Dimensão e tipo de ocupação</t>
  </si>
  <si>
    <t>6. Tipologia da operação urbanística</t>
  </si>
  <si>
    <t>5. Nível de infraestruturas e de equipamento público</t>
  </si>
  <si>
    <t>4. Zona de Influência Sazonal</t>
  </si>
  <si>
    <t>3. Unidade Territorial</t>
  </si>
  <si>
    <t>2. Áreas cedidas e a ceder e/ou previstas para uso coletivo</t>
  </si>
  <si>
    <t>1. Dados gerais da operação urbanística</t>
  </si>
  <si>
    <t>10. Dados auxiliares</t>
  </si>
  <si>
    <t>11. Taxa a aplicar (TMU)</t>
  </si>
  <si>
    <r>
      <t>12. Compensações em numerário (</t>
    </r>
    <r>
      <rPr>
        <b/>
        <sz val="1"/>
        <rFont val="Arial"/>
        <family val="2"/>
      </rPr>
      <t xml:space="preserve"> </t>
    </r>
    <r>
      <rPr>
        <b/>
        <sz val="10"/>
        <rFont val="Arial"/>
        <family val="2"/>
      </rPr>
      <t>C</t>
    </r>
    <r>
      <rPr>
        <b/>
        <sz val="1"/>
        <rFont val="Arial"/>
        <family val="2"/>
      </rPr>
      <t xml:space="preserve"> </t>
    </r>
    <r>
      <rPr>
        <b/>
        <sz val="10"/>
        <rFont val="Arial"/>
        <family val="2"/>
      </rPr>
      <t>)</t>
    </r>
  </si>
  <si>
    <t>12.1. Compensação por áreas não cedidas:</t>
  </si>
  <si>
    <t>12.2. Compensações por utilização de infraestruturas exteriores existentes:</t>
  </si>
  <si>
    <t>13. Valor apurado de taxas e compensações a pagar</t>
  </si>
  <si>
    <t xml:space="preserve">Lancil em pedra (m)  </t>
  </si>
  <si>
    <t xml:space="preserve">Lancil em betão (m)  </t>
  </si>
  <si>
    <t xml:space="preserve">Coletor pluvial (m)  </t>
  </si>
  <si>
    <t xml:space="preserve">Coletor doméstico (m)  </t>
  </si>
  <si>
    <t xml:space="preserve">Conduta de água (m)  </t>
  </si>
  <si>
    <t xml:space="preserve">Valetas (m)  </t>
  </si>
  <si>
    <t>Unidade Territorial</t>
  </si>
  <si>
    <t>Tipologia de loteamento</t>
  </si>
  <si>
    <t>Muito Bom</t>
  </si>
  <si>
    <t>Bom</t>
  </si>
  <si>
    <t>Satisfatório</t>
  </si>
  <si>
    <t>Insatisfatório</t>
  </si>
  <si>
    <t>C1</t>
  </si>
  <si>
    <t>C2</t>
  </si>
  <si>
    <t>C3</t>
  </si>
  <si>
    <t>Sazonalidade</t>
  </si>
  <si>
    <t>Tipologia</t>
  </si>
  <si>
    <t>Infraestruturação</t>
  </si>
  <si>
    <t>Áreas cedidas</t>
  </si>
  <si>
    <t>Investimentos</t>
  </si>
  <si>
    <t>Espaços urbanos</t>
  </si>
  <si>
    <t>Infraestruturas</t>
  </si>
  <si>
    <t>Localização</t>
  </si>
  <si>
    <t>k6</t>
  </si>
  <si>
    <t>Até 2 moradas unifamiliares e 800m2 de área dos lotes</t>
  </si>
  <si>
    <t>Até 5 moradas unifamiliares e 2.000m2 de área dos lotes</t>
  </si>
  <si>
    <t>Até 15 moradas unifamiliares ou bifamiliares e 6.000m2 de área dos lotes</t>
  </si>
  <si>
    <t>Armazéns ou pavilhoes industriais</t>
  </si>
  <si>
    <t>k7</t>
  </si>
  <si>
    <t>Dimensão e tipo</t>
  </si>
  <si>
    <r>
      <t xml:space="preserve">VALOR APURADO DA COMPENSAÇÃO </t>
    </r>
    <r>
      <rPr>
        <b/>
        <sz val="9"/>
        <rFont val="Arial"/>
        <family val="2"/>
      </rPr>
      <t>C1</t>
    </r>
    <r>
      <rPr>
        <b/>
        <sz val="7"/>
        <rFont val="Arial"/>
        <family val="2"/>
      </rPr>
      <t>:</t>
    </r>
  </si>
  <si>
    <r>
      <t xml:space="preserve">VALOR INICIAL APURADO DA COMPENSAÇÃO </t>
    </r>
    <r>
      <rPr>
        <b/>
        <sz val="9"/>
        <rFont val="Arial"/>
        <family val="2"/>
      </rPr>
      <t>C2</t>
    </r>
    <r>
      <rPr>
        <b/>
        <sz val="7"/>
        <rFont val="Arial"/>
        <family val="2"/>
      </rPr>
      <t>:</t>
    </r>
  </si>
  <si>
    <r>
      <t xml:space="preserve">VALOR TOTAL DAS COMPENSAÇÕES </t>
    </r>
    <r>
      <rPr>
        <b/>
        <sz val="9"/>
        <rFont val="Arial"/>
        <family val="2"/>
      </rPr>
      <t>C</t>
    </r>
    <r>
      <rPr>
        <b/>
        <sz val="7"/>
        <rFont val="Arial"/>
        <family val="2"/>
      </rPr>
      <t xml:space="preserve"> (C1+C2):</t>
    </r>
  </si>
  <si>
    <r>
      <t xml:space="preserve">VALOR A PAGAR DA COMPENSAÇÃO </t>
    </r>
    <r>
      <rPr>
        <b/>
        <sz val="9"/>
        <rFont val="Arial"/>
        <family val="2"/>
      </rPr>
      <t>C2</t>
    </r>
    <r>
      <rPr>
        <b/>
        <sz val="7"/>
        <rFont val="Arial"/>
        <family val="2"/>
      </rPr>
      <t>:</t>
    </r>
  </si>
  <si>
    <r>
      <t xml:space="preserve">VALOR APURADO DE </t>
    </r>
    <r>
      <rPr>
        <b/>
        <sz val="9"/>
        <rFont val="Arial"/>
        <family val="2"/>
      </rPr>
      <t>TMU</t>
    </r>
    <r>
      <rPr>
        <b/>
        <sz val="7"/>
        <rFont val="Arial"/>
        <family val="2"/>
      </rPr>
      <t xml:space="preserve"> :</t>
    </r>
  </si>
  <si>
    <r>
      <t>ZONA D</t>
    </r>
    <r>
      <rPr>
        <sz val="7"/>
        <rFont val="Arial"/>
        <family val="2"/>
      </rPr>
      <t xml:space="preserve"> - Vila de Atouguia da Baleia e Coimbrã. </t>
    </r>
  </si>
  <si>
    <r>
      <t xml:space="preserve">ZONA G - </t>
    </r>
    <r>
      <rPr>
        <sz val="7"/>
        <rFont val="Arial"/>
        <family val="2"/>
      </rPr>
      <t xml:space="preserve">Toda a área da Freguesia de Serra d'El-Rei. </t>
    </r>
  </si>
  <si>
    <r>
      <t>MUITO BOM -</t>
    </r>
    <r>
      <rPr>
        <sz val="7"/>
        <rFont val="Arial"/>
        <family val="2"/>
      </rPr>
      <t xml:space="preserve"> Local dotado de vias pavimentadas, abastecimento de água, saneamento básico, rede de energia eléctrica e de telecomunicações e pelo menos um equipamento escolar e um desportivo a menos de 500m.</t>
    </r>
  </si>
  <si>
    <r>
      <t xml:space="preserve">III - </t>
    </r>
    <r>
      <rPr>
        <sz val="7"/>
        <rFont val="Arial"/>
        <family val="2"/>
      </rPr>
      <t>Restantes áreas do concelho.</t>
    </r>
  </si>
  <si>
    <r>
      <t xml:space="preserve">I - </t>
    </r>
    <r>
      <rPr>
        <sz val="7"/>
        <rFont val="Arial"/>
        <family val="2"/>
      </rPr>
      <t>Zona urbanas e urbanizáveis de Baleal, Casais do Baleal, Consolação e São Bernardino</t>
    </r>
    <r>
      <rPr>
        <b/>
        <sz val="7"/>
        <rFont val="Arial"/>
        <family val="2"/>
      </rPr>
      <t>.</t>
    </r>
  </si>
  <si>
    <r>
      <t xml:space="preserve">ZONA C - </t>
    </r>
    <r>
      <rPr>
        <sz val="7"/>
        <rFont val="Arial"/>
        <family val="2"/>
      </rPr>
      <t>Zona litoral da Freguesia de Atouguia da Baleia (São Bernardino, Geraldes, Casais do Júlio, Consolação, Lugar da Estrada, Casal Moinho, Casal da Vala).</t>
    </r>
  </si>
  <si>
    <r>
      <t>ZONA B -</t>
    </r>
    <r>
      <rPr>
        <sz val="7"/>
        <rFont val="Arial"/>
        <family val="2"/>
      </rPr>
      <t xml:space="preserve"> Toda a área da Freguesia de Ferrel.</t>
    </r>
  </si>
  <si>
    <r>
      <t>ZONA E</t>
    </r>
    <r>
      <rPr>
        <sz val="7"/>
        <rFont val="Arial"/>
        <family val="2"/>
      </rPr>
      <t xml:space="preserve"> - Zona Norte da Freguesia de Atouguia da Baleia (Reinaldes, Casais Brancos e Casais Mestre Mendo).</t>
    </r>
  </si>
  <si>
    <r>
      <t xml:space="preserve">ZONA F - </t>
    </r>
    <r>
      <rPr>
        <sz val="7"/>
        <rFont val="Arial"/>
        <family val="2"/>
      </rPr>
      <t>Zona Sul da Freguesia de Atouguia da Baleia (Alto Verissimo, Bufarda, Ribafria, Bolhos, Paço, Carqueja e Carnide).</t>
    </r>
  </si>
  <si>
    <t>Até 2 moradias unif. e 800m² de área dos lotes.</t>
  </si>
  <si>
    <t>Até 5 moradias unif. e 2000m² de área dos lotes.</t>
  </si>
  <si>
    <t>Até 15 moradias unif. ou bifamiliares e 6000m² de área dos lotes.</t>
  </si>
  <si>
    <t>Armazéns ou pavilhões industriais.</t>
  </si>
  <si>
    <t>Restantes casos.</t>
  </si>
  <si>
    <t>c) Caso em que o promotor da operação urbanística tenha cedido gratuitamente e sem quaisquer ónus para o Município, há pelo menos 2 anos, os terrenos necessários à execução das infraestruturas existentes.</t>
  </si>
  <si>
    <t>Situações previstas no n.º 4 do artigo 50.º do Regulamento de Taxas e Compensações Urbanísticas do Município de Peniche:</t>
  </si>
  <si>
    <t>x</t>
  </si>
  <si>
    <r>
      <t xml:space="preserve">x  </t>
    </r>
    <r>
      <rPr>
        <sz val="9"/>
        <rFont val="Arial"/>
        <family val="2"/>
      </rPr>
      <t xml:space="preserve">V </t>
    </r>
    <r>
      <rPr>
        <sz val="8"/>
        <rFont val="Arial"/>
        <family val="2"/>
      </rPr>
      <t xml:space="preserve"> =</t>
    </r>
  </si>
  <si>
    <t>Total:</t>
  </si>
  <si>
    <t>Situações previstas no n.º 5 do artigo 50.º do Regulamento de Taxas e Compensações Urbanísticas do Município de Peniche:</t>
  </si>
  <si>
    <t>I - Saneamento.</t>
  </si>
  <si>
    <t>II - Águas Pluviais.</t>
  </si>
  <si>
    <t>III - Abastecimento de Água.</t>
  </si>
  <si>
    <t>IV - Energia elétrica e iluminação pública.</t>
  </si>
  <si>
    <t>V - Rede de telefone e\ou rede de gás.</t>
  </si>
  <si>
    <r>
      <t xml:space="preserve">At </t>
    </r>
    <r>
      <rPr>
        <sz val="7"/>
        <rFont val="Arial"/>
        <family val="2"/>
      </rPr>
      <t>- Área total dos espaços urbanos e urbanizáveis da unidade territorial onde se insere a intervenção urbanística</t>
    </r>
    <r>
      <rPr>
        <b/>
        <sz val="7"/>
        <rFont val="Arial"/>
        <family val="2"/>
      </rPr>
      <t>.</t>
    </r>
  </si>
  <si>
    <r>
      <t>ki</t>
    </r>
    <r>
      <rPr>
        <sz val="7"/>
        <rFont val="Arial"/>
        <family val="2"/>
      </rPr>
      <t xml:space="preserve"> - Fator que expressa a proporcionalidade dos investimentos previstos no plano plurianuais de investimento para cada unidade territorial, em infraestruturas e equipamentos públicos</t>
    </r>
    <r>
      <rPr>
        <b/>
        <sz val="7"/>
        <rFont val="Arial"/>
        <family val="2"/>
      </rPr>
      <t>.</t>
    </r>
  </si>
  <si>
    <r>
      <t>k1</t>
    </r>
    <r>
      <rPr>
        <sz val="7"/>
        <rFont val="Arial"/>
        <family val="2"/>
      </rPr>
      <t xml:space="preserve"> - Coeficiente que traduz a influência da tipologia, do uso e localização em áreas geográficas diferenciadas, de acordo com os valores constantes no ponto 3</t>
    </r>
    <r>
      <rPr>
        <b/>
        <sz val="7"/>
        <rFont val="Arial"/>
        <family val="2"/>
      </rPr>
      <t>.</t>
    </r>
  </si>
  <si>
    <r>
      <t>k2</t>
    </r>
    <r>
      <rPr>
        <sz val="7"/>
        <color indexed="8"/>
        <rFont val="Arial"/>
        <family val="2"/>
      </rPr>
      <t xml:space="preserve"> - Coeficiente que traduz a influência da sazonalidade no dimensionamento das infraestruturas de acordo com o ponto 4</t>
    </r>
    <r>
      <rPr>
        <b/>
        <sz val="7"/>
        <rFont val="Arial"/>
        <family val="2"/>
      </rPr>
      <t>.</t>
    </r>
  </si>
  <si>
    <r>
      <t>k3</t>
    </r>
    <r>
      <rPr>
        <sz val="7"/>
        <rFont val="Arial"/>
        <family val="2"/>
      </rPr>
      <t xml:space="preserve"> - Coeficiente que traduz o nível de infraestruturas e de equipamentos públicos existentes na zona, de acordo com o ponto 5</t>
    </r>
    <r>
      <rPr>
        <b/>
        <sz val="7"/>
        <rFont val="Arial"/>
        <family val="2"/>
      </rPr>
      <t>.</t>
    </r>
  </si>
  <si>
    <r>
      <t>k4</t>
    </r>
    <r>
      <rPr>
        <sz val="7"/>
        <rFont val="Arial"/>
        <family val="2"/>
      </rPr>
      <t xml:space="preserve"> - Coeficiente que traduz a influência das áreas cedidas para zonas verdes e equipamentos, de acordo com o ponto 2</t>
    </r>
    <r>
      <rPr>
        <b/>
        <sz val="7"/>
        <rFont val="Arial"/>
        <family val="2"/>
      </rPr>
      <t>.</t>
    </r>
  </si>
  <si>
    <r>
      <t xml:space="preserve">k6 </t>
    </r>
    <r>
      <rPr>
        <sz val="7"/>
        <rFont val="Arial"/>
        <family val="2"/>
      </rPr>
      <t>- Fator variável em função da localização, consoante as U.T.  defenidas no n.º 4 do artigo 42.º do RTCU</t>
    </r>
    <r>
      <rPr>
        <b/>
        <sz val="7"/>
        <rFont val="Arial"/>
        <family val="2"/>
      </rPr>
      <t>.</t>
    </r>
  </si>
  <si>
    <r>
      <t xml:space="preserve">k7 </t>
    </r>
    <r>
      <rPr>
        <sz val="7"/>
        <rFont val="Arial"/>
        <family val="2"/>
      </rPr>
      <t>- Referente à dimensão e tipo de ocupação de acordo com o ponto 7</t>
    </r>
    <r>
      <rPr>
        <b/>
        <sz val="7"/>
        <rFont val="Arial"/>
        <family val="2"/>
      </rPr>
      <t>.</t>
    </r>
  </si>
  <si>
    <r>
      <t xml:space="preserve">k8 </t>
    </r>
    <r>
      <rPr>
        <sz val="7"/>
        <rFont val="Arial"/>
        <family val="2"/>
      </rPr>
      <t>- Referente à Unidade de Ocupação / Fogos (Unid)</t>
    </r>
    <r>
      <rPr>
        <b/>
        <sz val="7"/>
        <rFont val="Arial"/>
        <family val="2"/>
      </rPr>
      <t>.</t>
    </r>
  </si>
  <si>
    <r>
      <t xml:space="preserve">k9 </t>
    </r>
    <r>
      <rPr>
        <sz val="7"/>
        <rFont val="Arial"/>
        <family val="2"/>
      </rPr>
      <t>- Referente às infraestruturas existentes a utilizar</t>
    </r>
    <r>
      <rPr>
        <b/>
        <sz val="7"/>
        <rFont val="Arial"/>
        <family val="2"/>
      </rPr>
      <t>.</t>
    </r>
  </si>
  <si>
    <t>Obras impostas pela CM para o lado oposto do arruamento existente, desde o eixo da via até ao lancil oposto, quando a via existente constitui a única frente com servidão e acessibilidade direta à edificação.</t>
  </si>
  <si>
    <r>
      <t xml:space="preserve">L1 - </t>
    </r>
    <r>
      <rPr>
        <sz val="7"/>
        <rFont val="Arial"/>
        <family val="2"/>
      </rPr>
      <t>Loteamento ou condomínio apenas com moradias unifamiliares até 5 fogos e 1000m² de área bruta total de construção.</t>
    </r>
  </si>
  <si>
    <r>
      <t xml:space="preserve">L2 - </t>
    </r>
    <r>
      <rPr>
        <sz val="7"/>
        <rFont val="Arial"/>
        <family val="2"/>
      </rPr>
      <t xml:space="preserve"> Loteamento ou condomínio apenas com moradias unifamiliares ou bifamiliares até 20 fogos e 4000m² de área bruta total de  construção.</t>
    </r>
  </si>
  <si>
    <r>
      <rPr>
        <b/>
        <sz val="7"/>
        <rFont val="Arial"/>
        <family val="2"/>
      </rPr>
      <t>Áreas Brutas de Construção (Abc) (m</t>
    </r>
    <r>
      <rPr>
        <b/>
        <vertAlign val="superscript"/>
        <sz val="7"/>
        <rFont val="Arial"/>
        <family val="2"/>
      </rPr>
      <t>2</t>
    </r>
    <r>
      <rPr>
        <b/>
        <sz val="7"/>
        <rFont val="Arial"/>
        <family val="2"/>
      </rPr>
      <t>)</t>
    </r>
    <r>
      <rPr>
        <sz val="7"/>
        <rFont val="Arial"/>
        <family val="2"/>
      </rPr>
      <t xml:space="preserve"> </t>
    </r>
    <r>
      <rPr>
        <b/>
        <sz val="7"/>
        <rFont val="Arial"/>
        <family val="2"/>
      </rPr>
      <t>conforme definida no art.º 2.º do RMUE</t>
    </r>
    <r>
      <rPr>
        <sz val="7"/>
        <rFont val="Arial"/>
        <family val="2"/>
      </rPr>
      <t>: Soma das superfícies de todos os pisos da edificação, medidas pelo extradorso das paredes, incluindo alpendres, escadas, caixas de elevadores, locais acessórios e de circulação, e excluindo caves destinadas a estacionamento, zonas de sótão sem pé-direito regulamentar destinadas a arrumos, varandas, terraços, floreiras e elementos decorativos</t>
    </r>
  </si>
  <si>
    <t>12.4. Valor total das compensações:</t>
  </si>
  <si>
    <t>Cálculo da parcela a abater:</t>
  </si>
  <si>
    <t>N.º Unidades de ocupação / Fogos:</t>
  </si>
  <si>
    <t>Área mínima a ceder de acordo com a Portaria 216-B/2008:</t>
  </si>
  <si>
    <t>Frente do arruamento (m):</t>
  </si>
  <si>
    <t>Distância ao eixo da via (m):</t>
  </si>
  <si>
    <t>a) Edificações a construir em loteamento de iniciativa municipal ou lotes alienados pelo Município.</t>
  </si>
  <si>
    <r>
      <t xml:space="preserve">VALOR TOTAL DAS TAXAS E COMPENSAÇÕES </t>
    </r>
    <r>
      <rPr>
        <b/>
        <sz val="9"/>
        <rFont val="Arial"/>
        <family val="2"/>
      </rPr>
      <t>(TMU+C)</t>
    </r>
    <r>
      <rPr>
        <b/>
        <sz val="7"/>
        <rFont val="Arial"/>
        <family val="2"/>
      </rPr>
      <t>:</t>
    </r>
  </si>
  <si>
    <t>N.º de fogos e de outras unidades de ocupação que criam servidão para arruamentos existentes:</t>
  </si>
  <si>
    <t>Habitação Coletiva</t>
  </si>
  <si>
    <t>Zonas verdes</t>
  </si>
  <si>
    <t>Comércio / Serviços</t>
  </si>
  <si>
    <t>Indústria / Armazém</t>
  </si>
  <si>
    <t>Data e/ou número do requerimento relativo aos elementos que serviram de base à elaboração do presente cálculo.</t>
  </si>
  <si>
    <t>Elaborado por ,</t>
  </si>
  <si>
    <r>
      <rPr>
        <b/>
        <sz val="7"/>
        <rFont val="Arial"/>
        <family val="2"/>
      </rPr>
      <t xml:space="preserve">VALOR APURADO DE </t>
    </r>
    <r>
      <rPr>
        <b/>
        <sz val="8"/>
        <rFont val="Arial"/>
        <family val="2"/>
      </rPr>
      <t>TMU :</t>
    </r>
  </si>
  <si>
    <t>8. Taxa a aplicar (TMU):</t>
  </si>
  <si>
    <t>7. Dados de cálculo:</t>
  </si>
  <si>
    <r>
      <t xml:space="preserve">IF5 - </t>
    </r>
    <r>
      <rPr>
        <sz val="7"/>
        <rFont val="Arial"/>
        <family val="2"/>
      </rPr>
      <t>Execução de todas as infraestruturas na frente ou frentes da edificação</t>
    </r>
  </si>
  <si>
    <r>
      <t xml:space="preserve">IF4 - </t>
    </r>
    <r>
      <rPr>
        <sz val="7"/>
        <rFont val="Arial"/>
        <family val="2"/>
      </rPr>
      <t>Alargamento do arruamento com execução das infraestruturas inerentes</t>
    </r>
  </si>
  <si>
    <r>
      <t xml:space="preserve">IF3 - </t>
    </r>
    <r>
      <rPr>
        <sz val="7"/>
        <rFont val="Arial"/>
        <family val="2"/>
      </rPr>
      <t>Execução de passeios e estacionamentos</t>
    </r>
  </si>
  <si>
    <r>
      <t xml:space="preserve">IF2 - </t>
    </r>
    <r>
      <rPr>
        <sz val="7"/>
        <rFont val="Arial"/>
        <family val="2"/>
      </rPr>
      <t>Reposição de lancis e ou repavimentação de passeios existentes</t>
    </r>
  </si>
  <si>
    <r>
      <t xml:space="preserve">IF1 - </t>
    </r>
    <r>
      <rPr>
        <sz val="7"/>
        <rFont val="Arial"/>
        <family val="2"/>
      </rPr>
      <t>Nenhuma</t>
    </r>
  </si>
  <si>
    <r>
      <t xml:space="preserve">6. Infraestruturas a construir: </t>
    </r>
    <r>
      <rPr>
        <sz val="10"/>
        <rFont val="Arial"/>
        <family val="2"/>
      </rPr>
      <t>(Marcar as infraestruturas em causa)</t>
    </r>
  </si>
  <si>
    <r>
      <t>SATISFATÓRIO -</t>
    </r>
    <r>
      <rPr>
        <sz val="7"/>
        <rFont val="Arial"/>
        <family val="2"/>
      </rPr>
      <t>Local, dotado das infraestruturas urbanísticas básicas (abastecimento de águas, saneamento)</t>
    </r>
  </si>
  <si>
    <r>
      <t>MUITO BOM -</t>
    </r>
    <r>
      <rPr>
        <sz val="7"/>
        <rFont val="Arial"/>
        <family val="2"/>
      </rPr>
      <t xml:space="preserve"> Local dotado de vias pavimentadas, abastecimento de água, saneamento básico, rede de energia eléctrica e de telecomunicações e, pelo menos, um equipamento escolar e um desportivo a menos de 500m.</t>
    </r>
  </si>
  <si>
    <r>
      <t xml:space="preserve">5. Nível de infraestruturas e de equipamento público existente no local </t>
    </r>
    <r>
      <rPr>
        <sz val="10"/>
        <rFont val="Arial"/>
        <family val="2"/>
      </rPr>
      <t>(Marcar nível em causa)</t>
    </r>
  </si>
  <si>
    <r>
      <t xml:space="preserve">III - </t>
    </r>
    <r>
      <rPr>
        <sz val="7"/>
        <rFont val="Arial"/>
        <family val="2"/>
      </rPr>
      <t>Restantes áreas do concelho</t>
    </r>
  </si>
  <si>
    <r>
      <t xml:space="preserve">I - </t>
    </r>
    <r>
      <rPr>
        <sz val="7"/>
        <rFont val="Arial"/>
        <family val="2"/>
      </rPr>
      <t>Zona urbanas e urbanizáveis de baleal, Casais do Baleal, Consolação e São Bernardino</t>
    </r>
  </si>
  <si>
    <r>
      <t xml:space="preserve">4. Zona de Influência Sazonal </t>
    </r>
    <r>
      <rPr>
        <sz val="10"/>
        <rFont val="Arial"/>
        <family val="2"/>
      </rPr>
      <t>(Marcar a zona em causa)</t>
    </r>
  </si>
  <si>
    <r>
      <rPr>
        <b/>
        <sz val="7"/>
        <rFont val="Arial"/>
        <family val="2"/>
      </rPr>
      <t>d)</t>
    </r>
    <r>
      <rPr>
        <sz val="7"/>
        <rFont val="Arial"/>
        <family val="2"/>
      </rPr>
      <t xml:space="preserve"> Armazéns para indústria ou outros fins.</t>
    </r>
  </si>
  <si>
    <r>
      <rPr>
        <b/>
        <sz val="7"/>
        <rFont val="Arial"/>
        <family val="2"/>
      </rPr>
      <t>c)</t>
    </r>
    <r>
      <rPr>
        <sz val="7"/>
        <rFont val="Arial"/>
        <family val="2"/>
      </rPr>
      <t xml:space="preserve"> Edifícios colectivos de habitação, comércio ou serviços</t>
    </r>
  </si>
  <si>
    <r>
      <rPr>
        <b/>
        <sz val="7"/>
        <rFont val="Arial"/>
        <family val="2"/>
      </rPr>
      <t>b)</t>
    </r>
    <r>
      <rPr>
        <sz val="7"/>
        <rFont val="Arial"/>
        <family val="2"/>
      </rPr>
      <t xml:space="preserve"> Moradias bifamiliares</t>
    </r>
  </si>
  <si>
    <r>
      <rPr>
        <b/>
        <sz val="7"/>
        <rFont val="Arial"/>
        <family val="2"/>
      </rPr>
      <t>a)</t>
    </r>
    <r>
      <rPr>
        <sz val="7"/>
        <rFont val="Arial"/>
        <family val="2"/>
      </rPr>
      <t xml:space="preserve"> Moradias unifamiliares</t>
    </r>
  </si>
  <si>
    <r>
      <t>3. Tipologia da operação urbanística:</t>
    </r>
    <r>
      <rPr>
        <sz val="10"/>
        <rFont val="Arial"/>
        <family val="2"/>
      </rPr>
      <t xml:space="preserve"> (Marcar a tipologia em causa)</t>
    </r>
  </si>
  <si>
    <r>
      <t xml:space="preserve">ZONA G - </t>
    </r>
    <r>
      <rPr>
        <sz val="7"/>
        <rFont val="Arial"/>
        <family val="2"/>
      </rPr>
      <t xml:space="preserve">Toda a área da Freguesia de Serra D'EL-Rei. </t>
    </r>
  </si>
  <si>
    <r>
      <t xml:space="preserve">ZONA F - </t>
    </r>
    <r>
      <rPr>
        <sz val="7"/>
        <rFont val="Arial"/>
        <family val="2"/>
      </rPr>
      <t xml:space="preserve">Zona Sul da Freguesia de Atouguia da Baleia, Bufarda, Ribafria, Bolhos, Paço, Carqueja,Carnide, Alto Verissimo. </t>
    </r>
  </si>
  <si>
    <r>
      <t>ZONA E</t>
    </r>
    <r>
      <rPr>
        <sz val="7"/>
        <rFont val="Arial"/>
        <family val="2"/>
      </rPr>
      <t xml:space="preserve"> - Zona Norte da Freguesia de Atouguia da Baleia, reinaldes, Casais Brancos, Casais Mestre Mendo. </t>
    </r>
  </si>
  <si>
    <r>
      <t>ZONA D</t>
    </r>
    <r>
      <rPr>
        <sz val="7"/>
        <rFont val="Arial"/>
        <family val="2"/>
      </rPr>
      <t xml:space="preserve"> - Vila de Atouguia da Baleia, Coimbrã. </t>
    </r>
  </si>
  <si>
    <r>
      <t xml:space="preserve">ZONA C - </t>
    </r>
    <r>
      <rPr>
        <sz val="7"/>
        <rFont val="Arial"/>
        <family val="2"/>
      </rPr>
      <t xml:space="preserve">Zona litoral da Freguesia de Atouguia da Baleia, São Bernardino, Geraldes, Casais do Júlio, Consolação, Lugar da Estrada, Casal Moinho, Casal da Vala. </t>
    </r>
  </si>
  <si>
    <r>
      <t>ZONA B -</t>
    </r>
    <r>
      <rPr>
        <sz val="7"/>
        <rFont val="Arial"/>
        <family val="2"/>
      </rPr>
      <t xml:space="preserve"> Toda a área da Freguesia de Ferrel </t>
    </r>
  </si>
  <si>
    <r>
      <t>ZONA A -</t>
    </r>
    <r>
      <rPr>
        <sz val="7"/>
        <rFont val="Arial"/>
        <family val="2"/>
      </rPr>
      <t xml:space="preserve"> Cidade de Peniche (Toda a área das Freguesias de Ajuda, Conceição e São Pedro). </t>
    </r>
  </si>
  <si>
    <r>
      <t xml:space="preserve">2. Unidade Territorial: </t>
    </r>
    <r>
      <rPr>
        <sz val="10"/>
        <rFont val="Arial"/>
        <family val="2"/>
      </rPr>
      <t>(Marcar em causa)</t>
    </r>
  </si>
  <si>
    <r>
      <t>A (m²)</t>
    </r>
    <r>
      <rPr>
        <sz val="7"/>
        <rFont val="Arial"/>
        <family val="2"/>
      </rPr>
      <t xml:space="preserve"> - Área do terreno objecto de intervenção urbanística, excetuando todas as áreas de cedência ao município.</t>
    </r>
  </si>
  <si>
    <r>
      <t xml:space="preserve">S (m²) </t>
    </r>
    <r>
      <rPr>
        <sz val="7"/>
        <rFont val="Arial"/>
        <family val="2"/>
      </rPr>
      <t>- Área total do pavimento, expressa em metro quadrados, correspondente à área bruta de construção definida no artigo 2.º do RMUE (soma das superfícies de todos os pisos da edificação, medidas pelo extradorso das paredes exteriores, incluindo espaços alpendrados, escadas, caixas de elevador, locais acessórios e de circulação, e excluindo caves destinadas a estacionamentos, zonas de sótão sem pé-direito regulamentar destinadas a arrumos, varandas, terraços, floreiras e elementos decorativos).</t>
    </r>
  </si>
  <si>
    <t xml:space="preserve">1. Dados gerais da operação urbanística: </t>
  </si>
  <si>
    <t>Requerente:</t>
  </si>
  <si>
    <t>EDIFICAÇÕES</t>
  </si>
  <si>
    <t>Tipologia de ocupação</t>
  </si>
  <si>
    <t>Moradias bifamiliares</t>
  </si>
  <si>
    <t>Edifícios colectivos de habitação, comércio ou serviços</t>
  </si>
  <si>
    <r>
      <t>Área de cedência previstas no projeto (m</t>
    </r>
    <r>
      <rPr>
        <vertAlign val="superscript"/>
        <sz val="7"/>
        <rFont val="Arial"/>
        <family val="2"/>
      </rPr>
      <t>2</t>
    </r>
    <r>
      <rPr>
        <sz val="7"/>
        <rFont val="Arial"/>
        <family val="2"/>
      </rPr>
      <t>):</t>
    </r>
  </si>
  <si>
    <r>
      <t>Área Bruta de Construção (Abc) (m</t>
    </r>
    <r>
      <rPr>
        <vertAlign val="superscript"/>
        <sz val="7"/>
        <rFont val="Arial"/>
        <family val="2"/>
      </rPr>
      <t>2</t>
    </r>
    <r>
      <rPr>
        <sz val="7"/>
        <rFont val="Arial"/>
        <family val="2"/>
      </rPr>
      <t>):</t>
    </r>
  </si>
  <si>
    <r>
      <t xml:space="preserve">SATISFATÓRIO - </t>
    </r>
    <r>
      <rPr>
        <sz val="7"/>
        <rFont val="Arial"/>
        <family val="2"/>
      </rPr>
      <t>Local dotado das infraestruturas urbanísticas básicas (abastecimento de águas, saneamento básico e energia elétrica tipo rural).</t>
    </r>
  </si>
  <si>
    <r>
      <t xml:space="preserve">INSUFICIENTE - </t>
    </r>
    <r>
      <rPr>
        <sz val="7"/>
        <rFont val="Arial"/>
        <family val="2"/>
      </rPr>
      <t>Local sem uma ou mais infraestruturas básicas ou cuja capacidade seja claramente insuficiente.</t>
    </r>
  </si>
  <si>
    <t>Armazéns para indústria ou outros fins</t>
  </si>
  <si>
    <t>(Taxas pela realização, reforço e manutenção de infraestruturas urbanísticas, de acordo com o art.º 46.º  do Regulamento de Taxas e
Compensações Urbanísticas do Município de Peniche, Publicado no Diário da República 2.ª série, n.º 227 de 21 de Novembro de 2008)</t>
  </si>
  <si>
    <r>
      <t xml:space="preserve">TAXAS 2025 - Simulação </t>
    </r>
    <r>
      <rPr>
        <sz val="10"/>
        <rFont val="Arial"/>
        <family val="2"/>
      </rPr>
      <t>(alínea h), do n.º 1, da Portaria n.º 71-A/2024)</t>
    </r>
  </si>
  <si>
    <r>
      <t>TAXAS E COMPENSAÇÕES 2025 - Simulação</t>
    </r>
    <r>
      <rPr>
        <sz val="10"/>
        <rFont val="Arial"/>
        <family val="2"/>
      </rPr>
      <t xml:space="preserve"> (alínea h), do n.º 1, da Portaria n.º 71-A/2024)</t>
    </r>
  </si>
  <si>
    <t>Data e/ou número do requerimentos relativo aos elementos que serviram de base à elaboração do presente cálculo.</t>
  </si>
  <si>
    <r>
      <rPr>
        <b/>
        <sz val="7"/>
        <rFont val="Arial"/>
        <family val="2"/>
      </rPr>
      <t>A (m</t>
    </r>
    <r>
      <rPr>
        <b/>
        <vertAlign val="superscript"/>
        <sz val="7"/>
        <rFont val="Arial"/>
        <family val="2"/>
      </rPr>
      <t>2</t>
    </r>
    <r>
      <rPr>
        <b/>
        <sz val="7"/>
        <rFont val="Arial"/>
        <family val="2"/>
      </rPr>
      <t>)</t>
    </r>
    <r>
      <rPr>
        <sz val="7"/>
        <rFont val="Arial"/>
        <family val="2"/>
      </rPr>
      <t xml:space="preserve"> - Área do terreno objeto de intervenção urbanística, excetuando todas as áreas de cedência:          </t>
    </r>
  </si>
  <si>
    <r>
      <t>S (m</t>
    </r>
    <r>
      <rPr>
        <b/>
        <vertAlign val="superscript"/>
        <sz val="7"/>
        <rFont val="Arial"/>
        <family val="2"/>
      </rPr>
      <t>2</t>
    </r>
    <r>
      <rPr>
        <b/>
        <sz val="7"/>
        <rFont val="Arial"/>
        <family val="2"/>
      </rPr>
      <t xml:space="preserve">) </t>
    </r>
    <r>
      <rPr>
        <sz val="7"/>
        <rFont val="Arial"/>
        <family val="2"/>
      </rPr>
      <t>- Área total de pavimentos, expressa em metro quadrados correspondente à área bruta de construção:</t>
    </r>
  </si>
  <si>
    <r>
      <rPr>
        <b/>
        <sz val="7"/>
        <rFont val="Arial"/>
        <family val="2"/>
      </rPr>
      <t>A1 (m</t>
    </r>
    <r>
      <rPr>
        <b/>
        <vertAlign val="superscript"/>
        <sz val="7"/>
        <rFont val="Arial"/>
        <family val="2"/>
      </rPr>
      <t>2</t>
    </r>
    <r>
      <rPr>
        <b/>
        <sz val="7"/>
        <rFont val="Arial"/>
        <family val="2"/>
      </rPr>
      <t>)</t>
    </r>
    <r>
      <rPr>
        <sz val="7"/>
        <rFont val="Arial"/>
        <family val="2"/>
      </rPr>
      <t xml:space="preserve"> - Área a Compensar:</t>
    </r>
  </si>
  <si>
    <r>
      <rPr>
        <b/>
        <sz val="7"/>
        <rFont val="Arial"/>
        <family val="2"/>
      </rPr>
      <t>A2 (m</t>
    </r>
    <r>
      <rPr>
        <b/>
        <vertAlign val="superscript"/>
        <sz val="7"/>
        <rFont val="Arial"/>
        <family val="2"/>
      </rPr>
      <t>2</t>
    </r>
    <r>
      <rPr>
        <b/>
        <sz val="7"/>
        <rFont val="Arial"/>
        <family val="2"/>
      </rPr>
      <t>)</t>
    </r>
    <r>
      <rPr>
        <sz val="7"/>
        <rFont val="Arial"/>
        <family val="2"/>
      </rPr>
      <t xml:space="preserve"> = Frente do arruamento (m) x Distância ao eixo da via (m):</t>
    </r>
  </si>
  <si>
    <r>
      <t>Tout-venant (m</t>
    </r>
    <r>
      <rPr>
        <vertAlign val="superscript"/>
        <sz val="7"/>
        <rFont val="Arial"/>
        <family val="2"/>
      </rPr>
      <t>2</t>
    </r>
    <r>
      <rPr>
        <sz val="7"/>
        <rFont val="Arial"/>
        <family val="2"/>
      </rPr>
      <t xml:space="preserve">)  </t>
    </r>
  </si>
  <si>
    <r>
      <t>Macadame (m</t>
    </r>
    <r>
      <rPr>
        <vertAlign val="superscript"/>
        <sz val="7"/>
        <rFont val="Arial"/>
        <family val="2"/>
      </rPr>
      <t>2</t>
    </r>
    <r>
      <rPr>
        <sz val="7"/>
        <rFont val="Arial"/>
        <family val="2"/>
      </rPr>
      <t xml:space="preserve">)  </t>
    </r>
  </si>
  <si>
    <r>
      <t>Pavimento alcatroado ou com revestimento betuminoso (m</t>
    </r>
    <r>
      <rPr>
        <vertAlign val="superscript"/>
        <sz val="7"/>
        <rFont val="Arial"/>
        <family val="2"/>
      </rPr>
      <t>2</t>
    </r>
    <r>
      <rPr>
        <sz val="7"/>
        <rFont val="Arial"/>
        <family val="2"/>
      </rPr>
      <t xml:space="preserve">)  </t>
    </r>
  </si>
  <si>
    <r>
      <t>Passeos em vidraço (m</t>
    </r>
    <r>
      <rPr>
        <vertAlign val="superscript"/>
        <sz val="7"/>
        <rFont val="Arial"/>
        <family val="2"/>
      </rPr>
      <t>2</t>
    </r>
    <r>
      <rPr>
        <sz val="7"/>
        <rFont val="Arial"/>
        <family val="2"/>
      </rPr>
      <t xml:space="preserve">)  </t>
    </r>
  </si>
  <si>
    <r>
      <t>Passeios em blocos (m</t>
    </r>
    <r>
      <rPr>
        <vertAlign val="superscript"/>
        <sz val="7"/>
        <rFont val="Arial"/>
        <family val="2"/>
      </rPr>
      <t>2</t>
    </r>
    <r>
      <rPr>
        <sz val="7"/>
        <rFont val="Arial"/>
        <family val="2"/>
      </rPr>
      <t xml:space="preserve">)  </t>
    </r>
  </si>
  <si>
    <r>
      <t>A (ha)</t>
    </r>
    <r>
      <rPr>
        <sz val="7"/>
        <rFont val="Arial"/>
        <family val="2"/>
      </rPr>
      <t xml:space="preserve"> - Área do terreno objecto de intervenção urbanística, excetuando todas as áreas de cedência ao município (com máximo de 5xS, divida por 10000 para converter em hectares)</t>
    </r>
  </si>
  <si>
    <r>
      <t>At (ha)</t>
    </r>
    <r>
      <rPr>
        <sz val="7"/>
        <rFont val="Arial"/>
        <family val="2"/>
      </rPr>
      <t xml:space="preserve"> - Área total dos espaços urbanos e urbanízaveis da unidade territorial onde se insere a intervenção urbanística.</t>
    </r>
  </si>
  <si>
    <r>
      <t>ki</t>
    </r>
    <r>
      <rPr>
        <sz val="7"/>
        <rFont val="Arial"/>
        <family val="2"/>
      </rPr>
      <t xml:space="preserve"> - Factor que espressa a proporcionalidade dos investimentos previstos no plano plurianuais de investimento para cada unidade territorial, em infraestruturas e equipamentos públicos.</t>
    </r>
  </si>
  <si>
    <r>
      <t>k1</t>
    </r>
    <r>
      <rPr>
        <sz val="7"/>
        <rFont val="Arial"/>
        <family val="2"/>
      </rPr>
      <t xml:space="preserve"> - Coeficiente que traduz a Influência da tipologia, do uso e localização em área geográficas diferenciadas, de acordo com os valores constantes no ponto 3).</t>
    </r>
  </si>
  <si>
    <r>
      <t>k2</t>
    </r>
    <r>
      <rPr>
        <sz val="7"/>
        <rFont val="Arial"/>
        <family val="2"/>
      </rPr>
      <t xml:space="preserve"> - Coeficiente que traduz a influência sazonal, no dimensionamento das infraestruturas, de acordo com ponto 4).</t>
    </r>
  </si>
  <si>
    <r>
      <t>k3</t>
    </r>
    <r>
      <rPr>
        <sz val="7"/>
        <rFont val="Arial"/>
        <family val="2"/>
      </rPr>
      <t xml:space="preserve"> - Coeficiente que traduz o nível de infraestruturas e de equipamentos públicos existentes na zona, de acordo com ponto 5).</t>
    </r>
  </si>
  <si>
    <r>
      <t xml:space="preserve">k5 </t>
    </r>
    <r>
      <rPr>
        <sz val="7"/>
        <rFont val="Arial"/>
        <family val="2"/>
      </rPr>
      <t>- Coeficiente que traduz as infraestruturas a construir pelo promotor na frente do prédio, de acordo com ponto 6).</t>
    </r>
  </si>
  <si>
    <t>Ki (2025)</t>
  </si>
  <si>
    <r>
      <rPr>
        <b/>
        <sz val="8"/>
        <rFont val="Arial"/>
        <family val="2"/>
      </rPr>
      <t>V</t>
    </r>
    <r>
      <rPr>
        <sz val="8"/>
        <rFont val="Arial"/>
        <family val="2"/>
      </rPr>
      <t xml:space="preserve">  (2025)</t>
    </r>
  </si>
  <si>
    <r>
      <rPr>
        <b/>
        <sz val="8"/>
        <rFont val="Arial"/>
        <family val="2"/>
      </rPr>
      <t xml:space="preserve">ppi </t>
    </r>
    <r>
      <rPr>
        <sz val="8"/>
        <rFont val="Arial"/>
        <family val="2"/>
      </rPr>
      <t xml:space="preserve"> (2025)</t>
    </r>
  </si>
  <si>
    <t>V (2025)</t>
  </si>
  <si>
    <t>ppi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</si>
</sst>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43" formatCode="_-* #,##0.00_-;\-* #,##0.00_-;_-* &quot;-&quot;??_-;_-@_-"/>
    <numFmt numFmtId="164" formatCode="d\ mmmm\,\ yyyy"/>
    <numFmt numFmtId="165" formatCode="0.0"/>
    <numFmt numFmtId="166" formatCode="#,##0.000"/>
    <numFmt numFmtId="167" formatCode="#,##0.00\ &quot;€&quot;"/>
    <numFmt numFmtId="168" formatCode="[$-F800]dddd\,\ mmmm\ dd\,\ yyyy"/>
    <numFmt numFmtId="169" formatCode="0.000"/>
    <numFmt numFmtId="170" formatCode="[$-816]d\ &quot;de&quot;\ mmmm\ &quot;de&quot;\ yyyy;@"/>
    <numFmt numFmtId="171" formatCode="#,##0.00\ _€"/>
    <numFmt numFmtId="172" formatCode="[$€-2]\ #,##0.00;[Red]\-[$€-2]\ #,##0.00"/>
  </numFmts>
  <fonts count="34" x14ac:knownFonts="1">
    <font>
      <sz val="10"/>
      <name val="Arial"/>
    </font>
    <font>
      <b/>
      <sz val="12"/>
      <name val="Arial"/>
      <family val="2"/>
    </font>
    <font>
      <b/>
      <sz val="10"/>
      <name val="Arial"/>
      <family val="2"/>
    </font>
    <font>
      <sz val="10"/>
      <name val="Arial"/>
      <family val="2"/>
    </font>
    <font>
      <sz val="10"/>
      <color indexed="10"/>
      <name val="Arial"/>
      <family val="2"/>
    </font>
    <font>
      <sz val="13"/>
      <name val="Arial"/>
      <family val="2"/>
    </font>
    <font>
      <sz val="8"/>
      <name val="Arial"/>
      <family val="2"/>
    </font>
    <font>
      <b/>
      <u/>
      <sz val="12"/>
      <name val="Arial"/>
      <family val="2"/>
    </font>
    <font>
      <sz val="7"/>
      <name val="Arial"/>
      <family val="2"/>
    </font>
    <font>
      <sz val="7"/>
      <color indexed="10"/>
      <name val="Arial"/>
      <family val="2"/>
    </font>
    <font>
      <b/>
      <sz val="8"/>
      <name val="Arial"/>
      <family val="2"/>
    </font>
    <font>
      <u/>
      <sz val="10"/>
      <name val="Arial"/>
      <family val="2"/>
    </font>
    <font>
      <u/>
      <sz val="8"/>
      <name val="Arial"/>
      <family val="2"/>
    </font>
    <font>
      <sz val="9"/>
      <name val="Arial"/>
      <family val="2"/>
    </font>
    <font>
      <b/>
      <sz val="9"/>
      <name val="Arial"/>
      <family val="2"/>
    </font>
    <font>
      <b/>
      <sz val="7"/>
      <name val="Arial"/>
      <family val="2"/>
    </font>
    <font>
      <b/>
      <vertAlign val="superscript"/>
      <sz val="7"/>
      <name val="Arial"/>
      <family val="2"/>
    </font>
    <font>
      <sz val="12"/>
      <name val="Arial"/>
      <family val="2"/>
    </font>
    <font>
      <sz val="7"/>
      <color indexed="8"/>
      <name val="Arial"/>
      <family val="2"/>
    </font>
    <font>
      <b/>
      <sz val="8"/>
      <color indexed="10"/>
      <name val="Arial"/>
      <family val="2"/>
    </font>
    <font>
      <sz val="8"/>
      <color indexed="10"/>
      <name val="Arial"/>
      <family val="2"/>
    </font>
    <font>
      <b/>
      <sz val="1"/>
      <name val="Arial"/>
      <family val="2"/>
    </font>
    <font>
      <sz val="10"/>
      <color rgb="FFFF0000"/>
      <name val="Arial"/>
      <family val="2"/>
    </font>
    <font>
      <sz val="12"/>
      <color rgb="FFFF0000"/>
      <name val="Arial"/>
      <family val="2"/>
    </font>
    <font>
      <b/>
      <sz val="12"/>
      <color rgb="FFFF0000"/>
      <name val="Arial"/>
      <family val="2"/>
    </font>
    <font>
      <sz val="7"/>
      <color rgb="FFFF0000"/>
      <name val="Arial"/>
      <family val="2"/>
    </font>
    <font>
      <b/>
      <sz val="7"/>
      <color rgb="FFFF0000"/>
      <name val="Arial"/>
      <family val="2"/>
    </font>
    <font>
      <sz val="8"/>
      <color rgb="FFFF0000"/>
      <name val="Arial"/>
      <family val="2"/>
    </font>
    <font>
      <sz val="7.5"/>
      <color theme="1"/>
      <name val="Arial"/>
      <family val="2"/>
    </font>
    <font>
      <sz val="11"/>
      <color rgb="FFFF0000"/>
      <name val="Arial"/>
      <family val="2"/>
    </font>
    <font>
      <b/>
      <u/>
      <sz val="9"/>
      <name val="Arial"/>
      <family val="2"/>
    </font>
    <font>
      <sz val="10"/>
      <name val="Arial"/>
      <family val="2"/>
    </font>
    <font>
      <sz val="11"/>
      <name val="Arial"/>
      <family val="2"/>
    </font>
    <font>
      <vertAlign val="superscript"/>
      <sz val="7"/>
      <name val="Arial"/>
      <family val="2"/>
    </font>
  </fonts>
  <fills count="5">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43" fontId="31" fillId="0" borderId="0" applyFont="0" applyFill="0" applyBorder="0" applyAlignment="0" applyProtection="0"/>
    <xf numFmtId="44" fontId="31" fillId="0" borderId="0" applyFont="0" applyFill="0" applyBorder="0" applyAlignment="0" applyProtection="0"/>
    <xf numFmtId="0" fontId="3" fillId="0" borderId="0"/>
  </cellStyleXfs>
  <cellXfs count="314">
    <xf numFmtId="0" fontId="0" fillId="0" borderId="0" xfId="0"/>
    <xf numFmtId="0" fontId="6" fillId="0" borderId="0" xfId="0" applyFont="1"/>
    <xf numFmtId="0" fontId="6" fillId="0" borderId="0" xfId="0" applyFont="1" applyAlignment="1">
      <alignment horizontal="center"/>
    </xf>
    <xf numFmtId="0" fontId="6" fillId="0" borderId="0" xfId="0" applyFont="1" applyProtection="1">
      <protection locked="0"/>
    </xf>
    <xf numFmtId="0" fontId="6"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0" xfId="0" applyFont="1" applyAlignment="1">
      <alignment horizontal="center"/>
    </xf>
    <xf numFmtId="0" fontId="7" fillId="0" borderId="0" xfId="0" applyFont="1" applyAlignment="1">
      <alignment vertical="center"/>
    </xf>
    <xf numFmtId="0" fontId="5" fillId="0" borderId="0" xfId="0" applyFont="1" applyAlignment="1">
      <alignment horizontal="center" vertical="center"/>
    </xf>
    <xf numFmtId="0" fontId="28" fillId="0" borderId="0" xfId="0" applyFont="1" applyAlignment="1">
      <alignment vertical="center" wrapText="1"/>
    </xf>
    <xf numFmtId="0" fontId="2"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6" fillId="0" borderId="0" xfId="0" applyFont="1" applyAlignment="1">
      <alignment vertical="center"/>
    </xf>
    <xf numFmtId="0" fontId="12" fillId="0" borderId="0" xfId="0" applyFont="1" applyAlignment="1">
      <alignment horizontal="left" vertical="center"/>
    </xf>
    <xf numFmtId="0" fontId="6" fillId="0" borderId="0" xfId="0" applyFont="1" applyAlignment="1">
      <alignment horizontal="right" vertical="center"/>
    </xf>
    <xf numFmtId="0" fontId="12" fillId="0" borderId="0" xfId="0" applyFont="1" applyAlignment="1">
      <alignment horizontal="center" vertical="center"/>
    </xf>
    <xf numFmtId="0" fontId="14" fillId="0" borderId="0" xfId="0" applyFont="1" applyAlignment="1">
      <alignment vertical="center"/>
    </xf>
    <xf numFmtId="0" fontId="3" fillId="0" borderId="0" xfId="0" applyFont="1" applyAlignment="1">
      <alignment horizontal="center" vertical="center"/>
    </xf>
    <xf numFmtId="0" fontId="8" fillId="0" borderId="0" xfId="0" applyFont="1" applyAlignment="1">
      <alignment horizontal="left" vertical="center"/>
    </xf>
    <xf numFmtId="14" fontId="10" fillId="0" borderId="0" xfId="0" applyNumberFormat="1" applyFont="1" applyAlignment="1">
      <alignment horizontal="left" vertical="center"/>
    </xf>
    <xf numFmtId="0" fontId="10" fillId="0" borderId="0" xfId="0" applyFont="1" applyAlignment="1">
      <alignment horizontal="left" vertical="center"/>
    </xf>
    <xf numFmtId="0" fontId="6" fillId="0" borderId="0" xfId="0" applyFont="1" applyAlignment="1">
      <alignment horizontal="center" vertical="center"/>
    </xf>
    <xf numFmtId="3" fontId="14" fillId="0" borderId="8" xfId="0" applyNumberFormat="1" applyFont="1" applyBorder="1" applyAlignment="1">
      <alignment vertical="center"/>
    </xf>
    <xf numFmtId="0" fontId="2" fillId="0" borderId="0" xfId="0" applyFont="1" applyAlignment="1">
      <alignment horizontal="left" vertical="center"/>
    </xf>
    <xf numFmtId="4" fontId="3" fillId="0" borderId="0" xfId="0" applyNumberFormat="1" applyFont="1"/>
    <xf numFmtId="0" fontId="8" fillId="0" borderId="0" xfId="0" applyFont="1" applyAlignment="1">
      <alignment vertical="center" wrapText="1"/>
    </xf>
    <xf numFmtId="0" fontId="3" fillId="0" borderId="0" xfId="0" applyFont="1" applyAlignment="1">
      <alignment horizontal="left" vertical="center"/>
    </xf>
    <xf numFmtId="0" fontId="8" fillId="0" borderId="0" xfId="0" applyFont="1" applyAlignment="1">
      <alignment horizontal="center" vertical="center"/>
    </xf>
    <xf numFmtId="0" fontId="3" fillId="0" borderId="5" xfId="0" applyFont="1" applyBorder="1" applyAlignment="1">
      <alignment horizontal="center" vertical="center"/>
    </xf>
    <xf numFmtId="0" fontId="8" fillId="0" borderId="5" xfId="0" applyFont="1" applyBorder="1" applyAlignment="1">
      <alignment vertical="center"/>
    </xf>
    <xf numFmtId="0" fontId="6" fillId="0" borderId="0" xfId="0" applyFont="1" applyAlignment="1">
      <alignment vertical="center" wrapText="1"/>
    </xf>
    <xf numFmtId="4" fontId="13" fillId="0" borderId="0" xfId="0" applyNumberFormat="1" applyFont="1" applyAlignment="1">
      <alignment horizontal="center" vertical="center"/>
    </xf>
    <xf numFmtId="4" fontId="8" fillId="0" borderId="0" xfId="0" applyNumberFormat="1" applyFont="1" applyAlignment="1">
      <alignment horizontal="center" vertical="center"/>
    </xf>
    <xf numFmtId="0" fontId="8" fillId="0" borderId="0" xfId="0" applyFont="1"/>
    <xf numFmtId="3" fontId="13" fillId="0" borderId="0" xfId="0" applyNumberFormat="1" applyFont="1" applyAlignment="1">
      <alignment horizontal="center" vertical="center"/>
    </xf>
    <xf numFmtId="0" fontId="6" fillId="0" borderId="8" xfId="0" applyFont="1" applyBorder="1" applyAlignment="1">
      <alignment vertical="center"/>
    </xf>
    <xf numFmtId="3" fontId="8" fillId="0" borderId="0" xfId="0" applyNumberFormat="1" applyFont="1" applyAlignment="1">
      <alignment vertical="center"/>
    </xf>
    <xf numFmtId="3" fontId="8" fillId="0" borderId="0" xfId="0" applyNumberFormat="1" applyFont="1" applyAlignment="1">
      <alignment horizontal="center" vertical="center"/>
    </xf>
    <xf numFmtId="0" fontId="15" fillId="0" borderId="0" xfId="0" applyFont="1" applyAlignment="1">
      <alignment vertical="center"/>
    </xf>
    <xf numFmtId="0" fontId="10" fillId="0" borderId="0" xfId="0" applyFont="1" applyAlignment="1">
      <alignment vertical="center"/>
    </xf>
    <xf numFmtId="0" fontId="6" fillId="0" borderId="5" xfId="0" applyFont="1" applyBorder="1" applyAlignment="1">
      <alignment horizontal="center" vertical="center"/>
    </xf>
    <xf numFmtId="0" fontId="3" fillId="0" borderId="2" xfId="0" applyFont="1" applyBorder="1" applyAlignment="1">
      <alignment vertical="center"/>
    </xf>
    <xf numFmtId="2" fontId="3" fillId="0" borderId="0" xfId="0" applyNumberFormat="1" applyFont="1" applyAlignment="1">
      <alignment horizontal="center" vertical="center"/>
    </xf>
    <xf numFmtId="4" fontId="3" fillId="0" borderId="0" xfId="0" applyNumberFormat="1" applyFont="1" applyAlignment="1">
      <alignment vertical="center"/>
    </xf>
    <xf numFmtId="4" fontId="3" fillId="0" borderId="2" xfId="0" applyNumberFormat="1" applyFont="1" applyBorder="1" applyAlignment="1">
      <alignment vertical="center"/>
    </xf>
    <xf numFmtId="4" fontId="2" fillId="0" borderId="2" xfId="0" applyNumberFormat="1" applyFont="1" applyBorder="1" applyAlignment="1">
      <alignment vertical="center"/>
    </xf>
    <xf numFmtId="0" fontId="6" fillId="0" borderId="0" xfId="0" applyFont="1" applyAlignment="1">
      <alignment horizontal="left" vertical="center" wrapText="1"/>
    </xf>
    <xf numFmtId="4" fontId="3" fillId="0" borderId="0" xfId="0" applyNumberFormat="1" applyFont="1" applyAlignment="1">
      <alignment horizontal="center" vertical="center"/>
    </xf>
    <xf numFmtId="4" fontId="2" fillId="0" borderId="0" xfId="0" applyNumberFormat="1" applyFont="1" applyAlignment="1">
      <alignment horizontal="center" vertical="center"/>
    </xf>
    <xf numFmtId="0" fontId="10" fillId="0" borderId="0" xfId="0" applyFont="1" applyAlignment="1">
      <alignment horizontal="center" vertical="center"/>
    </xf>
    <xf numFmtId="0" fontId="4" fillId="0" borderId="0" xfId="0" applyFont="1"/>
    <xf numFmtId="0" fontId="15" fillId="0" borderId="0" xfId="0" applyFont="1" applyAlignment="1">
      <alignment horizontal="left" vertical="center"/>
    </xf>
    <xf numFmtId="0" fontId="2" fillId="4" borderId="1" xfId="0" applyFont="1" applyFill="1" applyBorder="1" applyAlignment="1">
      <alignment horizontal="center" vertical="center"/>
    </xf>
    <xf numFmtId="2" fontId="3" fillId="0" borderId="0" xfId="0" applyNumberFormat="1" applyFont="1" applyAlignment="1">
      <alignment vertical="center"/>
    </xf>
    <xf numFmtId="0" fontId="9" fillId="0" borderId="0" xfId="0" applyFont="1"/>
    <xf numFmtId="0" fontId="2" fillId="0" borderId="0" xfId="0" applyFont="1" applyAlignment="1">
      <alignment horizontal="center" vertical="center"/>
    </xf>
    <xf numFmtId="0" fontId="9" fillId="0" borderId="0" xfId="0" applyFont="1" applyAlignment="1">
      <alignment horizontal="center"/>
    </xf>
    <xf numFmtId="0" fontId="15" fillId="0" borderId="0" xfId="0" applyFont="1" applyAlignment="1">
      <alignment vertical="center" wrapText="1"/>
    </xf>
    <xf numFmtId="0" fontId="8" fillId="0" borderId="0" xfId="0" applyFont="1" applyAlignment="1">
      <alignment horizontal="left"/>
    </xf>
    <xf numFmtId="0" fontId="15" fillId="0" borderId="0" xfId="0" applyFont="1" applyAlignment="1">
      <alignment horizontal="left"/>
    </xf>
    <xf numFmtId="0" fontId="8" fillId="0" borderId="0" xfId="0" applyFont="1" applyAlignment="1">
      <alignment horizontal="justify" vertical="justify"/>
    </xf>
    <xf numFmtId="0" fontId="11" fillId="0" borderId="0" xfId="0" applyFont="1" applyAlignment="1">
      <alignment horizontal="left"/>
    </xf>
    <xf numFmtId="0" fontId="3" fillId="0" borderId="0" xfId="0" applyFont="1" applyAlignment="1">
      <alignment horizontal="left"/>
    </xf>
    <xf numFmtId="0" fontId="17" fillId="0" borderId="0" xfId="0" applyFont="1" applyAlignment="1">
      <alignment horizontal="center" vertical="center"/>
    </xf>
    <xf numFmtId="0" fontId="9" fillId="0" borderId="0" xfId="0" applyFont="1" applyAlignment="1">
      <alignment wrapText="1"/>
    </xf>
    <xf numFmtId="2" fontId="2" fillId="0" borderId="0" xfId="0" applyNumberFormat="1" applyFont="1" applyAlignment="1">
      <alignment horizontal="center" vertical="center"/>
    </xf>
    <xf numFmtId="0" fontId="3" fillId="0" borderId="0" xfId="0" applyFont="1" applyAlignment="1">
      <alignment horizontal="right" vertical="center"/>
    </xf>
    <xf numFmtId="0" fontId="13" fillId="0" borderId="8" xfId="0" applyFont="1" applyBorder="1" applyAlignment="1">
      <alignment vertical="center"/>
    </xf>
    <xf numFmtId="0" fontId="6" fillId="0" borderId="0" xfId="0" quotePrefix="1" applyFont="1" applyAlignment="1">
      <alignment horizontal="right" vertical="center"/>
    </xf>
    <xf numFmtId="0" fontId="25" fillId="0" borderId="0" xfId="0" applyFont="1" applyAlignment="1">
      <alignment vertical="center"/>
    </xf>
    <xf numFmtId="0" fontId="26" fillId="0" borderId="0" xfId="0" applyFont="1" applyAlignment="1">
      <alignment vertical="center"/>
    </xf>
    <xf numFmtId="0" fontId="30" fillId="0" borderId="0" xfId="0" applyFont="1" applyAlignment="1">
      <alignment horizontal="left" vertical="center"/>
    </xf>
    <xf numFmtId="4" fontId="3" fillId="0" borderId="2" xfId="0" applyNumberFormat="1" applyFont="1" applyBorder="1"/>
    <xf numFmtId="4" fontId="13" fillId="0" borderId="0" xfId="0" applyNumberFormat="1" applyFont="1" applyAlignment="1">
      <alignment vertical="center"/>
    </xf>
    <xf numFmtId="0" fontId="10" fillId="0" borderId="0" xfId="0" applyFont="1" applyAlignment="1">
      <alignment vertical="center" wrapText="1"/>
    </xf>
    <xf numFmtId="2" fontId="3" fillId="0" borderId="2" xfId="0" applyNumberFormat="1" applyFont="1" applyBorder="1"/>
    <xf numFmtId="2" fontId="13" fillId="0" borderId="0" xfId="0" applyNumberFormat="1"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left" vertical="center"/>
    </xf>
    <xf numFmtId="0" fontId="15" fillId="0" borderId="0" xfId="0" applyFont="1" applyAlignment="1">
      <alignment horizontal="right" vertical="center"/>
    </xf>
    <xf numFmtId="4" fontId="6" fillId="0" borderId="0" xfId="0" applyNumberFormat="1" applyFont="1" applyAlignment="1">
      <alignment horizontal="center" vertical="center"/>
    </xf>
    <xf numFmtId="0" fontId="10" fillId="0" borderId="0" xfId="0" applyFont="1" applyAlignment="1">
      <alignment horizontal="right" vertical="center"/>
    </xf>
    <xf numFmtId="0" fontId="2" fillId="0" borderId="0" xfId="0" applyFont="1" applyAlignment="1">
      <alignment horizontal="right" vertical="center"/>
    </xf>
    <xf numFmtId="4" fontId="2" fillId="0" borderId="0" xfId="0" applyNumberFormat="1" applyFont="1" applyAlignment="1">
      <alignment horizontal="right" vertical="center"/>
    </xf>
    <xf numFmtId="4" fontId="2" fillId="0" borderId="0" xfId="0" applyNumberFormat="1" applyFont="1" applyAlignment="1">
      <alignment vertical="center"/>
    </xf>
    <xf numFmtId="3" fontId="6" fillId="0" borderId="0" xfId="0" applyNumberFormat="1" applyFont="1" applyAlignment="1">
      <alignment vertical="center"/>
    </xf>
    <xf numFmtId="0" fontId="22" fillId="0" borderId="0" xfId="0" applyFont="1"/>
    <xf numFmtId="0" fontId="24" fillId="0" borderId="0" xfId="0" applyFont="1"/>
    <xf numFmtId="0" fontId="22" fillId="0" borderId="0" xfId="0" applyFont="1" applyAlignment="1">
      <alignment horizontal="center"/>
    </xf>
    <xf numFmtId="4" fontId="6" fillId="0" borderId="0" xfId="0" applyNumberFormat="1" applyFont="1" applyAlignment="1">
      <alignment vertical="center"/>
    </xf>
    <xf numFmtId="4" fontId="8" fillId="0" borderId="0" xfId="0" applyNumberFormat="1" applyFont="1" applyAlignment="1">
      <alignment horizontal="left"/>
    </xf>
    <xf numFmtId="0" fontId="3" fillId="0" borderId="0" xfId="0" applyFont="1" applyAlignment="1">
      <alignment horizontal="left" vertical="center" wrapText="1"/>
    </xf>
    <xf numFmtId="169" fontId="6" fillId="0" borderId="0" xfId="0" applyNumberFormat="1" applyFont="1"/>
    <xf numFmtId="0" fontId="2" fillId="3" borderId="0" xfId="0" applyFont="1" applyFill="1" applyAlignment="1">
      <alignment vertical="center"/>
    </xf>
    <xf numFmtId="164" fontId="6" fillId="0" borderId="0" xfId="0" applyNumberFormat="1" applyFont="1" applyAlignment="1">
      <alignment horizontal="center" vertical="center"/>
    </xf>
    <xf numFmtId="0" fontId="14" fillId="0" borderId="0" xfId="0" applyFont="1"/>
    <xf numFmtId="168" fontId="6" fillId="0" borderId="0" xfId="0" applyNumberFormat="1" applyFont="1"/>
    <xf numFmtId="167" fontId="2" fillId="0" borderId="0" xfId="0" applyNumberFormat="1" applyFont="1" applyAlignment="1">
      <alignment vertical="center"/>
    </xf>
    <xf numFmtId="164" fontId="6" fillId="0" borderId="0" xfId="0" applyNumberFormat="1" applyFont="1" applyAlignment="1">
      <alignment vertical="center"/>
    </xf>
    <xf numFmtId="164" fontId="27" fillId="0" borderId="0" xfId="0" applyNumberFormat="1" applyFont="1" applyAlignment="1">
      <alignment vertical="center"/>
    </xf>
    <xf numFmtId="0" fontId="27" fillId="0" borderId="0" xfId="0" applyFont="1" applyAlignment="1">
      <alignment vertical="center"/>
    </xf>
    <xf numFmtId="0" fontId="6" fillId="0" borderId="5" xfId="0" applyFont="1" applyBorder="1" applyAlignment="1">
      <alignment vertical="center"/>
    </xf>
    <xf numFmtId="0" fontId="3" fillId="0" borderId="0" xfId="3"/>
    <xf numFmtId="0" fontId="8" fillId="0" borderId="0" xfId="3" applyFont="1" applyAlignment="1">
      <alignment horizontal="center"/>
    </xf>
    <xf numFmtId="0" fontId="6" fillId="0" borderId="0" xfId="3" applyFont="1"/>
    <xf numFmtId="0" fontId="6" fillId="0" borderId="0" xfId="3" applyFont="1" applyAlignment="1">
      <alignment horizontal="center"/>
    </xf>
    <xf numFmtId="3" fontId="6" fillId="0" borderId="0" xfId="3" applyNumberFormat="1" applyFont="1"/>
    <xf numFmtId="0" fontId="3" fillId="0" borderId="5" xfId="3" applyBorder="1"/>
    <xf numFmtId="0" fontId="10" fillId="0" borderId="0" xfId="3" applyFont="1" applyAlignment="1">
      <alignment horizontal="left"/>
    </xf>
    <xf numFmtId="0" fontId="3" fillId="0" borderId="0" xfId="3" applyAlignment="1">
      <alignment horizontal="center" vertical="center"/>
    </xf>
    <xf numFmtId="0" fontId="2" fillId="0" borderId="0" xfId="3" applyFont="1" applyAlignment="1">
      <alignment horizontal="left"/>
    </xf>
    <xf numFmtId="164" fontId="3" fillId="0" borderId="0" xfId="3" applyNumberFormat="1" applyAlignment="1">
      <alignment horizontal="center" vertical="center"/>
    </xf>
    <xf numFmtId="0" fontId="3" fillId="0" borderId="0" xfId="3" applyAlignment="1">
      <alignment horizontal="left" vertical="center"/>
    </xf>
    <xf numFmtId="164" fontId="6" fillId="0" borderId="0" xfId="3" applyNumberFormat="1" applyFont="1" applyAlignment="1">
      <alignment horizontal="center"/>
    </xf>
    <xf numFmtId="168" fontId="6" fillId="0" borderId="0" xfId="3" applyNumberFormat="1" applyFont="1"/>
    <xf numFmtId="0" fontId="10" fillId="0" borderId="0" xfId="3" applyFont="1" applyAlignment="1">
      <alignment horizontal="right"/>
    </xf>
    <xf numFmtId="0" fontId="27" fillId="0" borderId="0" xfId="3" applyFont="1"/>
    <xf numFmtId="0" fontId="10" fillId="0" borderId="0" xfId="3" applyFont="1"/>
    <xf numFmtId="0" fontId="3" fillId="0" borderId="0" xfId="3" applyAlignment="1">
      <alignment horizontal="center"/>
    </xf>
    <xf numFmtId="0" fontId="20" fillId="0" borderId="0" xfId="3" applyFont="1" applyAlignment="1">
      <alignment horizontal="left"/>
    </xf>
    <xf numFmtId="0" fontId="19" fillId="0" borderId="0" xfId="3" applyFont="1" applyAlignment="1">
      <alignment horizontal="left"/>
    </xf>
    <xf numFmtId="0" fontId="15" fillId="0" borderId="0" xfId="3" applyFont="1" applyAlignment="1">
      <alignment horizontal="left" vertical="center"/>
    </xf>
    <xf numFmtId="4" fontId="13" fillId="0" borderId="0" xfId="3" applyNumberFormat="1" applyFont="1" applyAlignment="1">
      <alignment horizontal="center" vertical="center"/>
    </xf>
    <xf numFmtId="0" fontId="6" fillId="0" borderId="0" xfId="3" applyFont="1" applyAlignment="1">
      <alignment horizontal="left" vertical="center"/>
    </xf>
    <xf numFmtId="2" fontId="3" fillId="0" borderId="2" xfId="3" applyNumberFormat="1" applyBorder="1"/>
    <xf numFmtId="0" fontId="15" fillId="0" borderId="0" xfId="3" applyFont="1" applyAlignment="1">
      <alignment horizontal="left" vertical="center" wrapText="1"/>
    </xf>
    <xf numFmtId="4" fontId="3" fillId="0" borderId="2" xfId="3" applyNumberFormat="1" applyBorder="1"/>
    <xf numFmtId="0" fontId="3" fillId="0" borderId="0" xfId="3" applyAlignment="1">
      <alignment horizontal="right" vertical="center"/>
    </xf>
    <xf numFmtId="0" fontId="3" fillId="0" borderId="0" xfId="3" applyAlignment="1">
      <alignment horizontal="left"/>
    </xf>
    <xf numFmtId="0" fontId="6" fillId="0" borderId="0" xfId="3" applyFont="1" applyAlignment="1">
      <alignment horizontal="left"/>
    </xf>
    <xf numFmtId="4" fontId="3" fillId="0" borderId="0" xfId="3" applyNumberFormat="1"/>
    <xf numFmtId="4" fontId="8" fillId="0" borderId="0" xfId="3" applyNumberFormat="1" applyFont="1" applyAlignment="1">
      <alignment horizontal="center"/>
    </xf>
    <xf numFmtId="172" fontId="17" fillId="0" borderId="0" xfId="3" applyNumberFormat="1" applyFont="1"/>
    <xf numFmtId="0" fontId="6" fillId="0" borderId="0" xfId="3" applyFont="1" applyAlignment="1">
      <alignment horizontal="right"/>
    </xf>
    <xf numFmtId="0" fontId="4" fillId="0" borderId="0" xfId="3" applyFont="1"/>
    <xf numFmtId="0" fontId="9" fillId="0" borderId="0" xfId="3" applyFont="1" applyAlignment="1">
      <alignment horizontal="center"/>
    </xf>
    <xf numFmtId="0" fontId="8" fillId="0" borderId="0" xfId="3" applyFont="1"/>
    <xf numFmtId="0" fontId="2" fillId="4" borderId="1" xfId="3" applyFont="1" applyFill="1" applyBorder="1" applyAlignment="1">
      <alignment horizontal="center" vertical="center"/>
    </xf>
    <xf numFmtId="0" fontId="2" fillId="0" borderId="0" xfId="3" applyFont="1" applyAlignment="1">
      <alignment horizontal="center" vertical="center"/>
    </xf>
    <xf numFmtId="0" fontId="8" fillId="0" borderId="0" xfId="3" applyFont="1" applyAlignment="1">
      <alignment horizontal="left"/>
    </xf>
    <xf numFmtId="0" fontId="8" fillId="0" borderId="0" xfId="3" applyFont="1" applyAlignment="1">
      <alignment horizontal="left" vertical="center"/>
    </xf>
    <xf numFmtId="0" fontId="8" fillId="0" borderId="0" xfId="3" applyFont="1" applyAlignment="1">
      <alignment horizontal="center" vertical="justify"/>
    </xf>
    <xf numFmtId="0" fontId="8" fillId="0" borderId="0" xfId="3" applyFont="1" applyAlignment="1" applyProtection="1">
      <alignment horizontal="center"/>
      <protection locked="0"/>
    </xf>
    <xf numFmtId="0" fontId="15" fillId="0" borderId="0" xfId="3" applyFont="1" applyAlignment="1">
      <alignment horizontal="left"/>
    </xf>
    <xf numFmtId="0" fontId="2" fillId="4" borderId="1" xfId="3" applyFont="1" applyFill="1" applyBorder="1" applyAlignment="1" applyProtection="1">
      <alignment horizontal="center" vertical="center"/>
      <protection locked="0"/>
    </xf>
    <xf numFmtId="0" fontId="15" fillId="0" borderId="0" xfId="3" applyFont="1"/>
    <xf numFmtId="0" fontId="15" fillId="0" borderId="0" xfId="3" applyFont="1" applyAlignment="1">
      <alignment vertical="justify"/>
    </xf>
    <xf numFmtId="0" fontId="11" fillId="0" borderId="0" xfId="3" applyFont="1"/>
    <xf numFmtId="0" fontId="11" fillId="0" borderId="0" xfId="3" applyFont="1" applyAlignment="1">
      <alignment horizontal="left"/>
    </xf>
    <xf numFmtId="0" fontId="8" fillId="0" borderId="0" xfId="3" applyFont="1" applyAlignment="1">
      <alignment horizontal="justify" vertical="justify"/>
    </xf>
    <xf numFmtId="0" fontId="15" fillId="0" borderId="8" xfId="3" applyFont="1" applyBorder="1" applyAlignment="1">
      <alignment horizontal="left" vertical="justify"/>
    </xf>
    <xf numFmtId="0" fontId="15" fillId="0" borderId="8" xfId="3" applyFont="1" applyBorder="1"/>
    <xf numFmtId="0" fontId="15" fillId="0" borderId="8" xfId="3" applyFont="1" applyBorder="1" applyAlignment="1">
      <alignment horizontal="left"/>
    </xf>
    <xf numFmtId="0" fontId="22" fillId="0" borderId="0" xfId="3" applyFont="1"/>
    <xf numFmtId="0" fontId="25" fillId="0" borderId="0" xfId="3" applyFont="1" applyAlignment="1">
      <alignment horizontal="center"/>
    </xf>
    <xf numFmtId="0" fontId="15" fillId="0" borderId="0" xfId="3" applyFont="1" applyAlignment="1">
      <alignment vertical="center" wrapText="1"/>
    </xf>
    <xf numFmtId="0" fontId="27" fillId="0" borderId="0" xfId="3" applyFont="1" applyAlignment="1">
      <alignment horizontal="center"/>
    </xf>
    <xf numFmtId="0" fontId="2" fillId="0" borderId="0" xfId="3" applyFont="1"/>
    <xf numFmtId="0" fontId="11" fillId="0" borderId="0" xfId="3" applyFont="1" applyAlignment="1">
      <alignment horizontal="center"/>
    </xf>
    <xf numFmtId="0" fontId="3" fillId="0" borderId="0" xfId="3" applyAlignment="1">
      <alignment horizontal="right"/>
    </xf>
    <xf numFmtId="0" fontId="5" fillId="0" borderId="0" xfId="3" applyFont="1" applyAlignment="1">
      <alignment horizontal="center"/>
    </xf>
    <xf numFmtId="0" fontId="32" fillId="0" borderId="0" xfId="3" applyFont="1" applyAlignment="1">
      <alignment horizontal="center"/>
    </xf>
    <xf numFmtId="0" fontId="6" fillId="0" borderId="15" xfId="0" applyFont="1" applyBorder="1" applyAlignment="1">
      <alignment horizontal="center" vertical="center" wrapText="1"/>
    </xf>
    <xf numFmtId="0" fontId="6" fillId="0" borderId="15" xfId="0" applyFont="1" applyBorder="1" applyAlignment="1">
      <alignment horizontal="center"/>
    </xf>
    <xf numFmtId="0" fontId="6" fillId="0" borderId="4" xfId="0" applyFont="1" applyBorder="1" applyAlignment="1">
      <alignment horizont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165" fontId="10" fillId="0" borderId="3" xfId="0" applyNumberFormat="1" applyFont="1" applyBorder="1" applyAlignment="1">
      <alignment horizontal="center" vertical="center"/>
    </xf>
    <xf numFmtId="0" fontId="6" fillId="0" borderId="1" xfId="0" applyFont="1" applyBorder="1" applyAlignment="1">
      <alignment horizontal="center" vertical="center"/>
    </xf>
    <xf numFmtId="2" fontId="10" fillId="0" borderId="1" xfId="0" applyNumberFormat="1" applyFont="1" applyBorder="1" applyAlignment="1">
      <alignment horizontal="center" vertical="center"/>
    </xf>
    <xf numFmtId="2" fontId="6" fillId="0" borderId="4" xfId="0" applyNumberFormat="1" applyFont="1" applyBorder="1" applyAlignment="1">
      <alignment horizontal="center" vertical="center"/>
    </xf>
    <xf numFmtId="2" fontId="10" fillId="2" borderId="1" xfId="0" applyNumberFormat="1" applyFont="1" applyFill="1" applyBorder="1" applyAlignment="1">
      <alignment horizontal="center"/>
    </xf>
    <xf numFmtId="165" fontId="6" fillId="0" borderId="3" xfId="0" applyNumberFormat="1" applyFont="1" applyBorder="1" applyAlignment="1">
      <alignment horizontal="center" vertical="center"/>
    </xf>
    <xf numFmtId="2" fontId="6" fillId="0" borderId="1" xfId="0" applyNumberFormat="1" applyFont="1" applyBorder="1" applyAlignment="1">
      <alignment horizontal="center" vertical="center"/>
    </xf>
    <xf numFmtId="0" fontId="6" fillId="0" borderId="1" xfId="0" applyFont="1" applyBorder="1" applyAlignment="1">
      <alignment horizontal="center"/>
    </xf>
    <xf numFmtId="165" fontId="10" fillId="0" borderId="1" xfId="0" applyNumberFormat="1" applyFont="1" applyBorder="1" applyAlignment="1">
      <alignment horizontal="center"/>
    </xf>
    <xf numFmtId="0" fontId="10" fillId="0" borderId="1" xfId="0" applyFont="1" applyBorder="1" applyAlignment="1">
      <alignment horizontal="center"/>
    </xf>
    <xf numFmtId="165" fontId="6" fillId="0" borderId="1" xfId="0" applyNumberFormat="1" applyFont="1" applyBorder="1" applyAlignment="1">
      <alignment horizontal="center" vertical="center"/>
    </xf>
    <xf numFmtId="165" fontId="6" fillId="0" borderId="0" xfId="0" applyNumberFormat="1" applyFont="1" applyAlignment="1">
      <alignment horizontal="center"/>
    </xf>
    <xf numFmtId="0" fontId="10" fillId="0" borderId="0" xfId="0" applyFont="1" applyAlignment="1">
      <alignment horizontal="center"/>
    </xf>
    <xf numFmtId="0" fontId="10" fillId="0" borderId="4" xfId="0" applyFont="1" applyBorder="1" applyAlignment="1">
      <alignment horizontal="center"/>
    </xf>
    <xf numFmtId="165" fontId="6" fillId="0" borderId="1" xfId="0" applyNumberFormat="1" applyFont="1" applyBorder="1" applyAlignment="1">
      <alignment horizontal="center"/>
    </xf>
    <xf numFmtId="0" fontId="6" fillId="0" borderId="14" xfId="0" applyFont="1" applyBorder="1"/>
    <xf numFmtId="2" fontId="6" fillId="0" borderId="0" xfId="0" applyNumberFormat="1" applyFont="1" applyAlignment="1">
      <alignment horizontal="center"/>
    </xf>
    <xf numFmtId="0" fontId="6" fillId="0" borderId="0" xfId="0" applyFont="1" applyAlignment="1">
      <alignment horizontal="right"/>
    </xf>
    <xf numFmtId="0" fontId="6" fillId="0" borderId="11" xfId="3" applyFont="1" applyBorder="1" applyAlignment="1">
      <alignment horizontal="centerContinuous"/>
    </xf>
    <xf numFmtId="0" fontId="6" fillId="0" borderId="13" xfId="3" applyFont="1" applyBorder="1" applyAlignment="1">
      <alignment horizontal="centerContinuous"/>
    </xf>
    <xf numFmtId="0" fontId="6" fillId="0" borderId="12" xfId="3" applyFont="1" applyBorder="1" applyAlignment="1">
      <alignment horizontal="centerContinuous"/>
    </xf>
    <xf numFmtId="0" fontId="6" fillId="0" borderId="15" xfId="3" applyFont="1" applyBorder="1" applyAlignment="1">
      <alignment horizontal="center"/>
    </xf>
    <xf numFmtId="0" fontId="6" fillId="0" borderId="1" xfId="3" applyFont="1" applyBorder="1" applyAlignment="1">
      <alignment horizontal="center" vertical="center" wrapText="1"/>
    </xf>
    <xf numFmtId="0" fontId="10" fillId="0" borderId="3" xfId="3" applyFont="1" applyBorder="1" applyAlignment="1">
      <alignment horizontal="center" vertical="center"/>
    </xf>
    <xf numFmtId="165" fontId="6" fillId="0" borderId="3" xfId="3" applyNumberFormat="1" applyFont="1" applyBorder="1" applyAlignment="1">
      <alignment horizontal="center" vertical="center"/>
    </xf>
    <xf numFmtId="2" fontId="6" fillId="0" borderId="1" xfId="3" applyNumberFormat="1" applyFont="1" applyBorder="1" applyAlignment="1">
      <alignment horizontal="center" vertical="center"/>
    </xf>
    <xf numFmtId="165" fontId="6" fillId="0" borderId="1" xfId="3" applyNumberFormat="1" applyFont="1" applyBorder="1" applyAlignment="1">
      <alignment horizontal="center" vertical="center"/>
    </xf>
    <xf numFmtId="2" fontId="6" fillId="0" borderId="0" xfId="0" applyNumberFormat="1" applyFont="1"/>
    <xf numFmtId="0" fontId="6" fillId="0" borderId="1" xfId="0" applyFont="1" applyBorder="1"/>
    <xf numFmtId="0" fontId="6" fillId="0" borderId="13" xfId="0" applyFont="1" applyBorder="1"/>
    <xf numFmtId="0" fontId="6" fillId="0" borderId="13" xfId="0" applyFont="1" applyBorder="1" applyAlignment="1">
      <alignment horizontal="left" vertical="center"/>
    </xf>
    <xf numFmtId="0" fontId="6" fillId="0" borderId="12" xfId="0" applyFont="1" applyBorder="1"/>
    <xf numFmtId="2" fontId="10" fillId="0" borderId="3" xfId="0" applyNumberFormat="1" applyFont="1" applyBorder="1"/>
    <xf numFmtId="2" fontId="10" fillId="0" borderId="1" xfId="0" applyNumberFormat="1" applyFont="1" applyBorder="1"/>
    <xf numFmtId="165" fontId="6" fillId="0" borderId="1" xfId="3" applyNumberFormat="1" applyFont="1" applyBorder="1" applyAlignment="1">
      <alignment horizontal="center"/>
    </xf>
    <xf numFmtId="4" fontId="6" fillId="0" borderId="0" xfId="0" applyNumberFormat="1" applyFont="1"/>
    <xf numFmtId="49" fontId="13" fillId="4" borderId="1" xfId="3" applyNumberFormat="1" applyFont="1" applyFill="1" applyBorder="1" applyAlignment="1" applyProtection="1">
      <alignment horizontal="left"/>
      <protection locked="0"/>
    </xf>
    <xf numFmtId="0" fontId="8" fillId="0" borderId="0" xfId="3" applyFont="1" applyAlignment="1">
      <alignment horizontal="right"/>
    </xf>
    <xf numFmtId="164" fontId="8" fillId="0" borderId="0" xfId="0" applyNumberFormat="1" applyFont="1" applyAlignment="1">
      <alignment vertical="center"/>
    </xf>
    <xf numFmtId="170" fontId="8" fillId="0" borderId="0" xfId="3" applyNumberFormat="1" applyFont="1" applyAlignment="1">
      <alignment horizontal="left"/>
    </xf>
    <xf numFmtId="0" fontId="8" fillId="0" borderId="0" xfId="3" applyFont="1" applyAlignment="1">
      <alignment vertical="center"/>
    </xf>
    <xf numFmtId="0" fontId="3" fillId="0" borderId="0" xfId="3" applyAlignment="1">
      <alignment horizontal="center" vertical="center"/>
    </xf>
    <xf numFmtId="0" fontId="10" fillId="0" borderId="0" xfId="3" applyFont="1" applyAlignment="1">
      <alignment horizontal="left"/>
    </xf>
    <xf numFmtId="0" fontId="10" fillId="0" borderId="8" xfId="3" applyFont="1" applyBorder="1" applyAlignment="1">
      <alignment horizontal="left"/>
    </xf>
    <xf numFmtId="0" fontId="15" fillId="0" borderId="0" xfId="3" applyFont="1" applyAlignment="1">
      <alignment horizontal="left" vertical="center"/>
    </xf>
    <xf numFmtId="2" fontId="13" fillId="0" borderId="11" xfId="3" applyNumberFormat="1" applyFont="1" applyBorder="1" applyAlignment="1">
      <alignment horizontal="center" vertical="center"/>
    </xf>
    <xf numFmtId="2" fontId="13" fillId="0" borderId="13" xfId="3" applyNumberFormat="1" applyFont="1" applyBorder="1" applyAlignment="1">
      <alignment horizontal="center" vertical="center"/>
    </xf>
    <xf numFmtId="2" fontId="13" fillId="0" borderId="12" xfId="3" applyNumberFormat="1" applyFont="1" applyBorder="1" applyAlignment="1">
      <alignment horizontal="center" vertical="center"/>
    </xf>
    <xf numFmtId="0" fontId="15" fillId="0" borderId="0" xfId="3" applyFont="1" applyAlignment="1">
      <alignment horizontal="left" vertical="center" wrapText="1"/>
    </xf>
    <xf numFmtId="4" fontId="13" fillId="0" borderId="11" xfId="3" applyNumberFormat="1" applyFont="1" applyBorder="1" applyAlignment="1">
      <alignment horizontal="center" vertical="center"/>
    </xf>
    <xf numFmtId="4" fontId="13" fillId="0" borderId="13" xfId="3" applyNumberFormat="1" applyFont="1" applyBorder="1" applyAlignment="1">
      <alignment horizontal="center" vertical="center"/>
    </xf>
    <xf numFmtId="4" fontId="13" fillId="0" borderId="12" xfId="3" applyNumberFormat="1" applyFont="1" applyBorder="1" applyAlignment="1">
      <alignment horizontal="center" vertical="center"/>
    </xf>
    <xf numFmtId="0" fontId="2" fillId="3" borderId="0" xfId="3" applyFont="1" applyFill="1" applyAlignment="1">
      <alignment horizontal="left"/>
    </xf>
    <xf numFmtId="171" fontId="2" fillId="0" borderId="5" xfId="3" applyNumberFormat="1" applyFont="1" applyBorder="1" applyAlignment="1">
      <alignment horizontal="center"/>
    </xf>
    <xf numFmtId="0" fontId="8" fillId="0" borderId="0" xfId="3" applyFont="1" applyAlignment="1">
      <alignment horizontal="left" vertical="center"/>
    </xf>
    <xf numFmtId="164" fontId="3" fillId="0" borderId="0" xfId="3" applyNumberFormat="1" applyAlignment="1">
      <alignment horizontal="center" vertical="center"/>
    </xf>
    <xf numFmtId="167" fontId="13" fillId="0" borderId="11" xfId="3" applyNumberFormat="1" applyFont="1" applyBorder="1" applyAlignment="1">
      <alignment horizontal="right" vertical="center"/>
    </xf>
    <xf numFmtId="167" fontId="13" fillId="0" borderId="13" xfId="3" applyNumberFormat="1" applyFont="1" applyBorder="1" applyAlignment="1">
      <alignment horizontal="right" vertical="center"/>
    </xf>
    <xf numFmtId="167" fontId="13" fillId="0" borderId="12" xfId="3" applyNumberFormat="1" applyFont="1" applyBorder="1" applyAlignment="1">
      <alignment horizontal="right" vertical="center"/>
    </xf>
    <xf numFmtId="0" fontId="6" fillId="0" borderId="0" xfId="3" applyFont="1" applyAlignment="1">
      <alignment horizontal="left"/>
    </xf>
    <xf numFmtId="0" fontId="2" fillId="3" borderId="0" xfId="3" applyFont="1" applyFill="1" applyAlignment="1">
      <alignment horizontal="left" vertical="center"/>
    </xf>
    <xf numFmtId="0" fontId="13" fillId="0" borderId="5" xfId="3" applyFont="1" applyBorder="1" applyAlignment="1">
      <alignment horizontal="center"/>
    </xf>
    <xf numFmtId="4" fontId="13" fillId="4" borderId="11" xfId="3" applyNumberFormat="1" applyFont="1" applyFill="1" applyBorder="1" applyAlignment="1" applyProtection="1">
      <alignment horizontal="center"/>
      <protection locked="0"/>
    </xf>
    <xf numFmtId="4" fontId="13" fillId="4" borderId="13" xfId="3" applyNumberFormat="1" applyFont="1" applyFill="1" applyBorder="1" applyAlignment="1" applyProtection="1">
      <alignment horizontal="center"/>
      <protection locked="0"/>
    </xf>
    <xf numFmtId="4" fontId="13" fillId="4" borderId="12" xfId="3" applyNumberFormat="1" applyFont="1" applyFill="1" applyBorder="1" applyAlignment="1" applyProtection="1">
      <alignment horizontal="center"/>
      <protection locked="0"/>
    </xf>
    <xf numFmtId="49" fontId="13" fillId="4" borderId="11" xfId="3" applyNumberFormat="1" applyFont="1" applyFill="1" applyBorder="1" applyAlignment="1" applyProtection="1">
      <alignment horizontal="left"/>
      <protection locked="0"/>
    </xf>
    <xf numFmtId="49" fontId="13" fillId="4" borderId="13" xfId="3" applyNumberFormat="1" applyFont="1" applyFill="1" applyBorder="1" applyAlignment="1" applyProtection="1">
      <alignment horizontal="left"/>
      <protection locked="0"/>
    </xf>
    <xf numFmtId="49" fontId="13" fillId="4" borderId="12" xfId="3" applyNumberFormat="1" applyFont="1" applyFill="1" applyBorder="1" applyAlignment="1" applyProtection="1">
      <alignment horizontal="left"/>
      <protection locked="0"/>
    </xf>
    <xf numFmtId="14" fontId="13" fillId="4" borderId="11" xfId="3" applyNumberFormat="1" applyFont="1" applyFill="1" applyBorder="1" applyAlignment="1" applyProtection="1">
      <alignment horizontal="center"/>
      <protection locked="0"/>
    </xf>
    <xf numFmtId="14" fontId="13" fillId="4" borderId="13" xfId="3" applyNumberFormat="1" applyFont="1" applyFill="1" applyBorder="1" applyAlignment="1" applyProtection="1">
      <alignment horizontal="center"/>
      <protection locked="0"/>
    </xf>
    <xf numFmtId="14" fontId="13" fillId="4" borderId="12" xfId="3" applyNumberFormat="1" applyFont="1" applyFill="1" applyBorder="1" applyAlignment="1" applyProtection="1">
      <alignment horizontal="center"/>
      <protection locked="0"/>
    </xf>
    <xf numFmtId="4" fontId="13" fillId="4" borderId="11" xfId="3" applyNumberFormat="1" applyFont="1" applyFill="1" applyBorder="1" applyAlignment="1" applyProtection="1">
      <alignment horizontal="center" vertical="center"/>
      <protection locked="0"/>
    </xf>
    <xf numFmtId="4" fontId="13" fillId="4" borderId="13" xfId="3" applyNumberFormat="1" applyFont="1" applyFill="1" applyBorder="1" applyAlignment="1" applyProtection="1">
      <alignment horizontal="center" vertical="center"/>
      <protection locked="0"/>
    </xf>
    <xf numFmtId="4" fontId="13" fillId="4" borderId="12" xfId="3" applyNumberFormat="1" applyFont="1" applyFill="1" applyBorder="1" applyAlignment="1" applyProtection="1">
      <alignment horizontal="center" vertical="center"/>
      <protection locked="0"/>
    </xf>
    <xf numFmtId="49" fontId="13" fillId="4" borderId="11" xfId="3" applyNumberFormat="1" applyFont="1" applyFill="1" applyBorder="1" applyAlignment="1" applyProtection="1">
      <alignment horizontal="center"/>
      <protection locked="0"/>
    </xf>
    <xf numFmtId="49" fontId="13" fillId="4" borderId="12" xfId="3" applyNumberFormat="1" applyFont="1" applyFill="1" applyBorder="1" applyAlignment="1" applyProtection="1">
      <alignment horizontal="center"/>
      <protection locked="0"/>
    </xf>
    <xf numFmtId="0" fontId="3" fillId="0" borderId="0" xfId="3" applyAlignment="1">
      <alignment horizontal="center"/>
    </xf>
    <xf numFmtId="0" fontId="7" fillId="0" borderId="0" xfId="3" applyFont="1" applyAlignment="1">
      <alignment horizontal="center"/>
    </xf>
    <xf numFmtId="0" fontId="1" fillId="0" borderId="0" xfId="3" applyFont="1" applyAlignment="1">
      <alignment horizontal="center"/>
    </xf>
    <xf numFmtId="0" fontId="8" fillId="0" borderId="0" xfId="3" applyFont="1" applyAlignment="1">
      <alignment horizontal="center" vertical="center" wrapText="1"/>
    </xf>
    <xf numFmtId="49" fontId="13" fillId="4" borderId="11" xfId="3" applyNumberFormat="1" applyFont="1" applyFill="1" applyBorder="1" applyAlignment="1" applyProtection="1">
      <alignment horizontal="center" vertical="center"/>
      <protection locked="0"/>
    </xf>
    <xf numFmtId="49" fontId="13" fillId="4" borderId="13" xfId="3" applyNumberFormat="1" applyFont="1" applyFill="1" applyBorder="1" applyAlignment="1" applyProtection="1">
      <alignment horizontal="center" vertical="center"/>
      <protection locked="0"/>
    </xf>
    <xf numFmtId="49" fontId="13" fillId="4" borderId="12" xfId="3" applyNumberFormat="1" applyFont="1" applyFill="1" applyBorder="1" applyAlignment="1" applyProtection="1">
      <alignment horizontal="center" vertical="center"/>
      <protection locked="0"/>
    </xf>
    <xf numFmtId="0" fontId="14" fillId="3" borderId="0" xfId="0" applyFont="1" applyFill="1" applyAlignment="1">
      <alignment horizontal="left" vertical="center"/>
    </xf>
    <xf numFmtId="0" fontId="8" fillId="0" borderId="0" xfId="0" applyFont="1" applyAlignment="1">
      <alignment horizontal="left" vertical="center" wrapText="1"/>
    </xf>
    <xf numFmtId="168" fontId="8" fillId="0" borderId="0" xfId="0" applyNumberFormat="1" applyFont="1" applyAlignment="1">
      <alignment horizontal="left"/>
    </xf>
    <xf numFmtId="0" fontId="28" fillId="0" borderId="0" xfId="0" applyFont="1" applyAlignment="1">
      <alignment horizontal="center" vertical="center" wrapText="1"/>
    </xf>
    <xf numFmtId="0" fontId="3" fillId="0" borderId="0" xfId="0" applyFont="1" applyAlignment="1">
      <alignment horizontal="center"/>
    </xf>
    <xf numFmtId="0" fontId="7" fillId="0" borderId="0" xfId="0" applyFont="1" applyAlignment="1">
      <alignment horizontal="center" vertical="center"/>
    </xf>
    <xf numFmtId="0" fontId="1" fillId="0" borderId="0" xfId="0" applyFont="1" applyAlignment="1">
      <alignment horizontal="center" vertical="center"/>
    </xf>
    <xf numFmtId="4" fontId="13" fillId="0" borderId="11" xfId="0" applyNumberFormat="1" applyFont="1" applyBorder="1" applyAlignment="1">
      <alignment horizontal="center" vertical="center"/>
    </xf>
    <xf numFmtId="4" fontId="13" fillId="0" borderId="12" xfId="0" applyNumberFormat="1" applyFont="1" applyBorder="1" applyAlignment="1">
      <alignment horizontal="center" vertical="center"/>
    </xf>
    <xf numFmtId="1" fontId="13" fillId="4" borderId="11" xfId="1" applyNumberFormat="1" applyFont="1" applyFill="1" applyBorder="1" applyAlignment="1" applyProtection="1">
      <alignment horizontal="center" vertical="center"/>
      <protection locked="0"/>
    </xf>
    <xf numFmtId="1" fontId="13" fillId="4" borderId="12" xfId="1"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2" fontId="3" fillId="0" borderId="11" xfId="0" applyNumberFormat="1" applyFont="1" applyBorder="1" applyAlignment="1">
      <alignment horizontal="center" vertical="center"/>
    </xf>
    <xf numFmtId="2" fontId="3" fillId="0" borderId="12" xfId="0" applyNumberFormat="1" applyFont="1" applyBorder="1" applyAlignment="1">
      <alignment horizontal="center" vertical="center"/>
    </xf>
    <xf numFmtId="2" fontId="13" fillId="0" borderId="11" xfId="0" applyNumberFormat="1" applyFont="1" applyBorder="1" applyAlignment="1">
      <alignment horizontal="center" vertical="center"/>
    </xf>
    <xf numFmtId="2" fontId="13" fillId="0" borderId="12" xfId="0" applyNumberFormat="1" applyFont="1" applyBorder="1" applyAlignment="1">
      <alignment horizontal="center" vertical="center"/>
    </xf>
    <xf numFmtId="2" fontId="13" fillId="4" borderId="11" xfId="0" applyNumberFormat="1" applyFont="1" applyFill="1" applyBorder="1" applyAlignment="1" applyProtection="1">
      <alignment horizontal="center" vertical="center"/>
      <protection locked="0"/>
    </xf>
    <xf numFmtId="2" fontId="13" fillId="4" borderId="12" xfId="0" applyNumberFormat="1" applyFont="1" applyFill="1" applyBorder="1" applyAlignment="1" applyProtection="1">
      <alignment horizontal="center" vertical="center"/>
      <protection locked="0"/>
    </xf>
    <xf numFmtId="49" fontId="13" fillId="4" borderId="11" xfId="0" applyNumberFormat="1" applyFont="1" applyFill="1" applyBorder="1" applyAlignment="1" applyProtection="1">
      <alignment horizontal="left" vertical="center"/>
      <protection locked="0"/>
    </xf>
    <xf numFmtId="49" fontId="13" fillId="4" borderId="13" xfId="0" applyNumberFormat="1" applyFont="1" applyFill="1" applyBorder="1" applyAlignment="1" applyProtection="1">
      <alignment horizontal="left" vertical="center"/>
      <protection locked="0"/>
    </xf>
    <xf numFmtId="49" fontId="13" fillId="4" borderId="12" xfId="0" applyNumberFormat="1" applyFont="1" applyFill="1" applyBorder="1" applyAlignment="1" applyProtection="1">
      <alignment horizontal="left" vertical="center"/>
      <protection locked="0"/>
    </xf>
    <xf numFmtId="0" fontId="15" fillId="0" borderId="0" xfId="0" applyFont="1" applyAlignment="1">
      <alignment horizontal="left" vertical="center" wrapText="1"/>
    </xf>
    <xf numFmtId="0" fontId="8" fillId="0" borderId="0" xfId="0" applyFont="1" applyAlignment="1">
      <alignment horizontal="left" vertical="center"/>
    </xf>
    <xf numFmtId="0" fontId="23" fillId="0" borderId="0" xfId="0" applyFont="1" applyAlignment="1">
      <alignment horizontal="center"/>
    </xf>
    <xf numFmtId="166" fontId="29" fillId="0" borderId="0" xfId="0" applyNumberFormat="1" applyFont="1" applyAlignment="1">
      <alignment horizontal="center"/>
    </xf>
    <xf numFmtId="1" fontId="13" fillId="4" borderId="11" xfId="0" applyNumberFormat="1" applyFont="1" applyFill="1" applyBorder="1" applyAlignment="1" applyProtection="1">
      <alignment horizontal="center" vertical="center"/>
      <protection locked="0"/>
    </xf>
    <xf numFmtId="1" fontId="13" fillId="4" borderId="12" xfId="0" applyNumberFormat="1" applyFont="1" applyFill="1" applyBorder="1" applyAlignment="1" applyProtection="1">
      <alignment horizontal="center" vertical="center"/>
      <protection locked="0"/>
    </xf>
    <xf numFmtId="49" fontId="13" fillId="4" borderId="11" xfId="0" applyNumberFormat="1" applyFont="1" applyFill="1" applyBorder="1" applyAlignment="1" applyProtection="1">
      <alignment horizontal="center" vertical="center"/>
      <protection locked="0"/>
    </xf>
    <xf numFmtId="49" fontId="13" fillId="4" borderId="12" xfId="0" applyNumberFormat="1" applyFont="1" applyFill="1" applyBorder="1" applyAlignment="1" applyProtection="1">
      <alignment horizontal="center" vertical="center"/>
      <protection locked="0"/>
    </xf>
    <xf numFmtId="167" fontId="2" fillId="0" borderId="5" xfId="0" applyNumberFormat="1" applyFont="1" applyBorder="1" applyAlignment="1">
      <alignment horizontal="right" vertical="center"/>
    </xf>
    <xf numFmtId="0" fontId="15" fillId="0" borderId="0" xfId="0" applyFont="1" applyAlignment="1">
      <alignment horizontal="left" vertical="center"/>
    </xf>
    <xf numFmtId="0" fontId="15" fillId="0" borderId="0" xfId="0" applyFont="1" applyAlignment="1">
      <alignment vertical="center" wrapText="1"/>
    </xf>
    <xf numFmtId="14" fontId="13" fillId="4" borderId="11" xfId="0" applyNumberFormat="1" applyFont="1" applyFill="1" applyBorder="1" applyAlignment="1" applyProtection="1">
      <alignment horizontal="center" vertical="center"/>
      <protection locked="0"/>
    </xf>
    <xf numFmtId="0" fontId="13" fillId="4" borderId="12" xfId="0" applyFont="1" applyFill="1" applyBorder="1" applyAlignment="1" applyProtection="1">
      <alignment horizontal="center" vertical="center"/>
      <protection locked="0"/>
    </xf>
    <xf numFmtId="0" fontId="8" fillId="0" borderId="0" xfId="0" applyFont="1" applyAlignment="1">
      <alignment vertical="center" wrapText="1"/>
    </xf>
    <xf numFmtId="0" fontId="13" fillId="4" borderId="11" xfId="0" applyFont="1" applyFill="1" applyBorder="1" applyAlignment="1" applyProtection="1">
      <alignment horizontal="center" vertical="center"/>
      <protection locked="0"/>
    </xf>
    <xf numFmtId="0" fontId="0" fillId="0" borderId="0" xfId="0" applyAlignment="1">
      <alignment horizontal="left" vertical="center"/>
    </xf>
    <xf numFmtId="0" fontId="8" fillId="0" borderId="8" xfId="0" applyFont="1" applyBorder="1" applyAlignment="1">
      <alignment horizontal="left" vertical="center"/>
    </xf>
    <xf numFmtId="167" fontId="13" fillId="0" borderId="11" xfId="0" applyNumberFormat="1" applyFont="1" applyBorder="1" applyAlignment="1">
      <alignment horizontal="right" vertical="center"/>
    </xf>
    <xf numFmtId="167" fontId="13" fillId="0" borderId="12" xfId="0" applyNumberFormat="1" applyFont="1" applyBorder="1" applyAlignment="1">
      <alignment horizontal="right" vertical="center"/>
    </xf>
    <xf numFmtId="0" fontId="0" fillId="0" borderId="0" xfId="0" applyAlignment="1">
      <alignment horizontal="left" vertical="center" wrapText="1"/>
    </xf>
    <xf numFmtId="44" fontId="2" fillId="0" borderId="5" xfId="2" applyFont="1" applyFill="1" applyBorder="1" applyAlignment="1" applyProtection="1">
      <alignment horizontal="right" vertical="center"/>
    </xf>
    <xf numFmtId="167" fontId="2" fillId="0" borderId="5" xfId="0" applyNumberFormat="1" applyFont="1" applyBorder="1" applyAlignment="1">
      <alignment horizontal="right"/>
    </xf>
    <xf numFmtId="0" fontId="2" fillId="3" borderId="0" xfId="0" applyFont="1" applyFill="1" applyAlignment="1">
      <alignment horizontal="left" vertical="center"/>
    </xf>
    <xf numFmtId="0" fontId="10" fillId="0" borderId="0" xfId="0" applyFont="1" applyAlignment="1">
      <alignment horizontal="left" vertical="center"/>
    </xf>
    <xf numFmtId="0" fontId="6" fillId="0" borderId="0" xfId="0" applyFont="1" applyAlignment="1">
      <alignment horizontal="center" vertical="center"/>
    </xf>
    <xf numFmtId="4" fontId="6" fillId="0" borderId="0" xfId="0" applyNumberFormat="1" applyFont="1" applyAlignment="1">
      <alignment horizontal="center" vertical="center"/>
    </xf>
    <xf numFmtId="44" fontId="13" fillId="0" borderId="11" xfId="2" applyFont="1" applyBorder="1" applyAlignment="1" applyProtection="1">
      <alignment horizontal="center" vertical="center"/>
    </xf>
    <xf numFmtId="44" fontId="13" fillId="0" borderId="12" xfId="2" applyFont="1" applyBorder="1" applyAlignment="1" applyProtection="1">
      <alignment horizontal="center" vertical="center"/>
    </xf>
    <xf numFmtId="0" fontId="8" fillId="0" borderId="0" xfId="0" applyFont="1" applyAlignment="1">
      <alignment horizontal="right" vertical="center"/>
    </xf>
    <xf numFmtId="0" fontId="6" fillId="0" borderId="6" xfId="0" applyFont="1" applyBorder="1" applyAlignment="1">
      <alignment horizontal="center"/>
    </xf>
    <xf numFmtId="0" fontId="6" fillId="0" borderId="14" xfId="0" applyFont="1" applyBorder="1" applyAlignment="1">
      <alignment horizontal="center"/>
    </xf>
    <xf numFmtId="0" fontId="6" fillId="0" borderId="7" xfId="0" applyFont="1" applyBorder="1" applyAlignment="1">
      <alignment horizont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6" fillId="0" borderId="11" xfId="0" applyFont="1" applyBorder="1" applyAlignment="1">
      <alignment horizontal="center"/>
    </xf>
    <xf numFmtId="0" fontId="6" fillId="0" borderId="13" xfId="0" applyFont="1" applyBorder="1" applyAlignment="1">
      <alignment horizontal="center"/>
    </xf>
    <xf numFmtId="0" fontId="6" fillId="0" borderId="12" xfId="0" applyFont="1" applyBorder="1" applyAlignment="1">
      <alignment horizontal="center"/>
    </xf>
  </cellXfs>
  <cellStyles count="4">
    <cellStyle name="Moeda" xfId="2" builtinId="4"/>
    <cellStyle name="Normal" xfId="0" builtinId="0"/>
    <cellStyle name="Normal 2" xfId="3" xr:uid="{E259F5EB-A243-4F7A-B12F-E28E83267BF7}"/>
    <cellStyle name="Vírgula" xfId="1" builtinId="3"/>
  </cellStyles>
  <dxfs count="67">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auto="1"/>
      </font>
      <fill>
        <patternFill>
          <bgColor theme="5"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theme="5" tint="0.59996337778862885"/>
        </patternFill>
      </fill>
    </dxf>
  </dxfs>
  <tableStyles count="0" defaultTableStyle="TableStyleMedium9" defaultPivotStyle="PivotStyleLight16"/>
  <colors>
    <mruColors>
      <color rgb="FFF4C97C"/>
      <color rgb="FFF1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Edificações!$K$45"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Edificações!$K$73"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Edificações!$K$29"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K$63"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U$79"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U$89"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U$99"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fmlaLink="$U$55"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U$119" lockText="1" noThreeD="1"/>
</file>

<file path=xl/ctrlProps/ctrlProp54.xml><?xml version="1.0" encoding="utf-8"?>
<formControlPr xmlns="http://schemas.microsoft.com/office/spreadsheetml/2009/9/main" objectType="CheckBox" fmlaLink="$U$121" lockText="1" noThreeD="1"/>
</file>

<file path=xl/ctrlProps/ctrlProp55.xml><?xml version="1.0" encoding="utf-8"?>
<formControlPr xmlns="http://schemas.microsoft.com/office/spreadsheetml/2009/9/main" objectType="CheckBox" fmlaLink="$U$123" lockText="1" noThreeD="1"/>
</file>

<file path=xl/ctrlProps/ctrlProp56.xml><?xml version="1.0" encoding="utf-8"?>
<formControlPr xmlns="http://schemas.microsoft.com/office/spreadsheetml/2009/9/main" objectType="CheckBox" fmlaLink="$U$125" lockText="1" noThreeD="1"/>
</file>

<file path=xl/ctrlProps/ctrlProp57.xml><?xml version="1.0" encoding="utf-8"?>
<formControlPr xmlns="http://schemas.microsoft.com/office/spreadsheetml/2009/9/main" objectType="CheckBox" fmlaLink="$U$127"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fmlaLink="$U$47"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CheckBox" fmlaLink="$U$184" lockText="1" noThreeD="1"/>
</file>

<file path=xl/ctrlProps/ctrlProp64.xml><?xml version="1.0" encoding="utf-8"?>
<formControlPr xmlns="http://schemas.microsoft.com/office/spreadsheetml/2009/9/main" objectType="CheckBox" fmlaLink="$U$186" lockText="1" noThreeD="1"/>
</file>

<file path=xl/ctrlProps/ctrlProp65.xml><?xml version="1.0" encoding="utf-8"?>
<formControlPr xmlns="http://schemas.microsoft.com/office/spreadsheetml/2009/9/main" objectType="CheckBox" fmlaLink="$U$190" lockText="1" noThreeD="1"/>
</file>

<file path=xl/ctrlProps/ctrlProp66.xml><?xml version="1.0" encoding="utf-8"?>
<formControlPr xmlns="http://schemas.microsoft.com/office/spreadsheetml/2009/9/main" objectType="Radio" firstButton="1" fmlaLink="$U$71"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fmlaLink="Edificações!$K$55"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359020</xdr:colOff>
      <xdr:row>103</xdr:row>
      <xdr:rowOff>124558</xdr:rowOff>
    </xdr:from>
    <xdr:ext cx="3311769" cy="563521"/>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D7FB9044-516A-476B-BD1E-D043FB5F17E3}"/>
                </a:ext>
              </a:extLst>
            </xdr:cNvPr>
            <xdr:cNvSpPr txBox="1"/>
          </xdr:nvSpPr>
          <xdr:spPr>
            <a:xfrm>
              <a:off x="473320" y="14688283"/>
              <a:ext cx="3311769" cy="563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lang="pt-PT" sz="1100" b="0" i="0">
                  <a:latin typeface="Times New Roman" panose="02020603050405020304" pitchFamily="18" charset="0"/>
                  <a:cs typeface="Times New Roman" panose="02020603050405020304" pitchFamily="18" charset="0"/>
                </a:rPr>
                <a:t>TMU </a:t>
              </a:r>
              <a14:m>
                <m:oMath xmlns:m="http://schemas.openxmlformats.org/officeDocument/2006/math">
                  <m:r>
                    <a:rPr lang="pt-PT" sz="1100" b="0" i="0">
                      <a:latin typeface="Cambria Math" panose="02040503050406030204" pitchFamily="18" charset="0"/>
                    </a:rPr>
                    <m:t>=</m:t>
                  </m:r>
                  <m:r>
                    <m:rPr>
                      <m:sty m:val="p"/>
                    </m:rPr>
                    <a:rPr lang="pt-PT" sz="1100" b="0" i="0">
                      <a:latin typeface="Cambria Math" panose="02040503050406030204" pitchFamily="18" charset="0"/>
                    </a:rPr>
                    <m:t>V</m:t>
                  </m:r>
                  <m:r>
                    <a:rPr lang="pt-PT" sz="1100" b="0" i="0">
                      <a:latin typeface="Cambria Math" panose="02040503050406030204" pitchFamily="18" charset="0"/>
                    </a:rPr>
                    <m:t> ×</m:t>
                  </m:r>
                  <m:r>
                    <m:rPr>
                      <m:sty m:val="p"/>
                    </m:rPr>
                    <a:rPr lang="pt-PT" sz="1100" b="0" i="0">
                      <a:latin typeface="Cambria Math" panose="02040503050406030204" pitchFamily="18" charset="0"/>
                      <a:ea typeface="Cambria Math" panose="02040503050406030204" pitchFamily="18" charset="0"/>
                    </a:rPr>
                    <m:t>S</m:t>
                  </m:r>
                  <m:r>
                    <a:rPr lang="pt-PT" sz="1100" b="0" i="0">
                      <a:latin typeface="Cambria Math" panose="02040503050406030204" pitchFamily="18" charset="0"/>
                      <a:ea typeface="Cambria Math" panose="02040503050406030204" pitchFamily="18" charset="0"/>
                    </a:rPr>
                    <m:t>×</m:t>
                  </m:r>
                  <m:f>
                    <m:fPr>
                      <m:ctrlPr>
                        <a:rPr lang="pt-PT" sz="1100" b="0" i="1">
                          <a:latin typeface="Cambria Math" panose="02040503050406030204" pitchFamily="18" charset="0"/>
                        </a:rPr>
                      </m:ctrlPr>
                    </m:fPr>
                    <m:num>
                      <m:r>
                        <a:rPr lang="pt-PT" sz="1100" b="0" i="0">
                          <a:latin typeface="Cambria Math" panose="02040503050406030204" pitchFamily="18" charset="0"/>
                        </a:rPr>
                        <m:t>(</m:t>
                      </m:r>
                      <m:sSub>
                        <m:sSubPr>
                          <m:ctrlPr>
                            <a:rPr lang="pt-PT" sz="1100" b="0" i="1">
                              <a:latin typeface="Cambria Math" panose="02040503050406030204" pitchFamily="18" charset="0"/>
                            </a:rPr>
                          </m:ctrlPr>
                        </m:sSubPr>
                        <m:e>
                          <m:r>
                            <m:rPr>
                              <m:sty m:val="p"/>
                            </m:rPr>
                            <a:rPr lang="pt-PT" sz="1100" b="0" i="0">
                              <a:latin typeface="Cambria Math" panose="02040503050406030204" pitchFamily="18" charset="0"/>
                            </a:rPr>
                            <m:t>k</m:t>
                          </m:r>
                        </m:e>
                        <m:sub>
                          <m:r>
                            <a:rPr lang="pt-PT" sz="1100" b="0" i="0">
                              <a:latin typeface="Cambria Math" panose="02040503050406030204" pitchFamily="18" charset="0"/>
                            </a:rPr>
                            <m:t>1</m:t>
                          </m:r>
                        </m:sub>
                      </m:sSub>
                      <m:r>
                        <a:rPr lang="pt-PT" sz="1100" b="0" i="0">
                          <a:latin typeface="Cambria Math" panose="02040503050406030204" pitchFamily="18" charset="0"/>
                          <a:ea typeface="Cambria Math" panose="02040503050406030204" pitchFamily="18" charset="0"/>
                        </a:rPr>
                        <m:t>× </m:t>
                      </m:r>
                      <m:sSub>
                        <m:sSubPr>
                          <m:ctrlPr>
                            <a:rPr lang="pt-PT" sz="1100" b="0" i="1">
                              <a:latin typeface="Cambria Math" panose="02040503050406030204" pitchFamily="18" charset="0"/>
                              <a:ea typeface="Cambria Math" panose="02040503050406030204" pitchFamily="18" charset="0"/>
                            </a:rPr>
                          </m:ctrlPr>
                        </m:sSubPr>
                        <m:e>
                          <m:r>
                            <m:rPr>
                              <m:sty m:val="p"/>
                            </m:rPr>
                            <a:rPr lang="pt-PT" sz="1100" b="0" i="0">
                              <a:latin typeface="Cambria Math" panose="02040503050406030204" pitchFamily="18" charset="0"/>
                              <a:ea typeface="Cambria Math" panose="02040503050406030204" pitchFamily="18" charset="0"/>
                            </a:rPr>
                            <m:t>k</m:t>
                          </m:r>
                        </m:e>
                        <m:sub>
                          <m:r>
                            <a:rPr lang="pt-PT" sz="1100" b="0" i="0">
                              <a:latin typeface="Cambria Math" panose="02040503050406030204" pitchFamily="18" charset="0"/>
                              <a:ea typeface="Cambria Math" panose="02040503050406030204" pitchFamily="18" charset="0"/>
                            </a:rPr>
                            <m:t>2</m:t>
                          </m:r>
                        </m:sub>
                      </m:sSub>
                      <m:r>
                        <a:rPr lang="pt-PT" sz="1100" b="0" i="0">
                          <a:latin typeface="Cambria Math" panose="02040503050406030204" pitchFamily="18" charset="0"/>
                          <a:ea typeface="Cambria Math" panose="02040503050406030204" pitchFamily="18" charset="0"/>
                        </a:rPr>
                        <m:t> ×</m:t>
                      </m:r>
                      <m:sSub>
                        <m:sSubPr>
                          <m:ctrlPr>
                            <a:rPr lang="pt-PT" sz="1100" b="0" i="1">
                              <a:latin typeface="Cambria Math" panose="02040503050406030204" pitchFamily="18" charset="0"/>
                              <a:ea typeface="Cambria Math" panose="02040503050406030204" pitchFamily="18" charset="0"/>
                            </a:rPr>
                          </m:ctrlPr>
                        </m:sSubPr>
                        <m:e>
                          <m:r>
                            <a:rPr lang="pt-PT" sz="1100" b="0" i="0">
                              <a:latin typeface="Cambria Math" panose="02040503050406030204" pitchFamily="18" charset="0"/>
                              <a:ea typeface="Cambria Math" panose="02040503050406030204" pitchFamily="18" charset="0"/>
                            </a:rPr>
                            <m:t> </m:t>
                          </m:r>
                          <m:r>
                            <m:rPr>
                              <m:sty m:val="p"/>
                            </m:rPr>
                            <a:rPr lang="pt-PT" sz="1100" b="0" i="0">
                              <a:latin typeface="Cambria Math" panose="02040503050406030204" pitchFamily="18" charset="0"/>
                              <a:ea typeface="Cambria Math" panose="02040503050406030204" pitchFamily="18" charset="0"/>
                            </a:rPr>
                            <m:t>k</m:t>
                          </m:r>
                        </m:e>
                        <m:sub>
                          <m:r>
                            <a:rPr lang="pt-PT" sz="1100" b="0" i="0">
                              <a:latin typeface="Cambria Math" panose="02040503050406030204" pitchFamily="18" charset="0"/>
                              <a:ea typeface="Cambria Math" panose="02040503050406030204" pitchFamily="18" charset="0"/>
                            </a:rPr>
                            <m:t>3</m:t>
                          </m:r>
                        </m:sub>
                      </m:sSub>
                      <m:r>
                        <a:rPr lang="pt-PT" sz="1100" b="0" i="0">
                          <a:latin typeface="Cambria Math" panose="02040503050406030204" pitchFamily="18" charset="0"/>
                          <a:ea typeface="Cambria Math" panose="02040503050406030204" pitchFamily="18" charset="0"/>
                        </a:rPr>
                        <m:t> ×</m:t>
                      </m:r>
                      <m:sSub>
                        <m:sSubPr>
                          <m:ctrlPr>
                            <a:rPr lang="pt-PT" sz="1100" b="0" i="1">
                              <a:latin typeface="Cambria Math" panose="02040503050406030204" pitchFamily="18" charset="0"/>
                              <a:ea typeface="Cambria Math" panose="02040503050406030204" pitchFamily="18" charset="0"/>
                            </a:rPr>
                          </m:ctrlPr>
                        </m:sSubPr>
                        <m:e>
                          <m:r>
                            <a:rPr lang="pt-PT" sz="1100" b="0" i="0">
                              <a:latin typeface="Cambria Math" panose="02040503050406030204" pitchFamily="18" charset="0"/>
                              <a:ea typeface="Cambria Math" panose="02040503050406030204" pitchFamily="18" charset="0"/>
                            </a:rPr>
                            <m:t> </m:t>
                          </m:r>
                          <m:r>
                            <m:rPr>
                              <m:sty m:val="p"/>
                            </m:rPr>
                            <a:rPr lang="pt-PT" sz="1100" b="0" i="0">
                              <a:latin typeface="Cambria Math" panose="02040503050406030204" pitchFamily="18" charset="0"/>
                              <a:ea typeface="Cambria Math" panose="02040503050406030204" pitchFamily="18" charset="0"/>
                            </a:rPr>
                            <m:t>k</m:t>
                          </m:r>
                        </m:e>
                        <m:sub>
                          <m:r>
                            <a:rPr lang="pt-PT" sz="1100" b="0" i="0">
                              <a:latin typeface="Cambria Math" panose="02040503050406030204" pitchFamily="18" charset="0"/>
                              <a:ea typeface="Cambria Math" panose="02040503050406030204" pitchFamily="18" charset="0"/>
                            </a:rPr>
                            <m:t>5</m:t>
                          </m:r>
                        </m:sub>
                      </m:sSub>
                      <m:r>
                        <a:rPr lang="pt-PT" sz="1100" b="0" i="0">
                          <a:latin typeface="Cambria Math" panose="02040503050406030204" pitchFamily="18" charset="0"/>
                          <a:ea typeface="Cambria Math" panose="02040503050406030204" pitchFamily="18" charset="0"/>
                        </a:rPr>
                        <m:t>)</m:t>
                      </m:r>
                    </m:num>
                    <m:den>
                      <m:r>
                        <a:rPr lang="pt-PT" sz="1100" b="0" i="0">
                          <a:latin typeface="Cambria Math" panose="02040503050406030204" pitchFamily="18" charset="0"/>
                        </a:rPr>
                        <m:t>1000</m:t>
                      </m:r>
                    </m:den>
                  </m:f>
                  <m:r>
                    <a:rPr lang="pt-PT" sz="1100" b="0" i="0">
                      <a:latin typeface="Cambria Math" panose="02040503050406030204" pitchFamily="18" charset="0"/>
                    </a:rPr>
                    <m:t>+0,5</m:t>
                  </m:r>
                  <m:r>
                    <a:rPr lang="pt-PT" sz="1100" b="0" i="0">
                      <a:latin typeface="Cambria Math" panose="02040503050406030204" pitchFamily="18" charset="0"/>
                      <a:ea typeface="Cambria Math" panose="02040503050406030204" pitchFamily="18" charset="0"/>
                    </a:rPr>
                    <m:t>×</m:t>
                  </m:r>
                  <m:sSub>
                    <m:sSubPr>
                      <m:ctrlPr>
                        <a:rPr lang="pt-PT" sz="1100" b="0" i="1">
                          <a:latin typeface="Cambria Math" panose="02040503050406030204" pitchFamily="18" charset="0"/>
                          <a:ea typeface="Cambria Math" panose="02040503050406030204" pitchFamily="18" charset="0"/>
                        </a:rPr>
                      </m:ctrlPr>
                    </m:sSubPr>
                    <m:e>
                      <m:r>
                        <m:rPr>
                          <m:sty m:val="p"/>
                        </m:rPr>
                        <a:rPr lang="pt-PT" sz="1100" b="0" i="0">
                          <a:latin typeface="Cambria Math" panose="02040503050406030204" pitchFamily="18" charset="0"/>
                          <a:ea typeface="Cambria Math" panose="02040503050406030204" pitchFamily="18" charset="0"/>
                        </a:rPr>
                        <m:t>k</m:t>
                      </m:r>
                    </m:e>
                    <m:sub>
                      <m:r>
                        <m:rPr>
                          <m:sty m:val="p"/>
                        </m:rPr>
                        <a:rPr lang="pt-PT" sz="1100" b="0" i="0">
                          <a:latin typeface="Cambria Math" panose="02040503050406030204" pitchFamily="18" charset="0"/>
                          <a:ea typeface="Cambria Math" panose="02040503050406030204" pitchFamily="18" charset="0"/>
                        </a:rPr>
                        <m:t>i</m:t>
                      </m:r>
                    </m:sub>
                  </m:sSub>
                  <m:r>
                    <a:rPr lang="pt-PT" sz="1100" b="0" i="0">
                      <a:latin typeface="Cambria Math" panose="02040503050406030204" pitchFamily="18" charset="0"/>
                      <a:ea typeface="Cambria Math" panose="02040503050406030204" pitchFamily="18" charset="0"/>
                    </a:rPr>
                    <m:t>×</m:t>
                  </m:r>
                  <m:r>
                    <m:rPr>
                      <m:sty m:val="p"/>
                    </m:rPr>
                    <a:rPr lang="pt-PT" sz="1100" b="0" i="0">
                      <a:latin typeface="Cambria Math" panose="02040503050406030204" pitchFamily="18" charset="0"/>
                      <a:ea typeface="Cambria Math" panose="02040503050406030204" pitchFamily="18" charset="0"/>
                    </a:rPr>
                    <m:t>ppi</m:t>
                  </m:r>
                  <m:r>
                    <a:rPr lang="pt-PT" sz="1100" b="0" i="0">
                      <a:latin typeface="Cambria Math" panose="02040503050406030204" pitchFamily="18" charset="0"/>
                      <a:ea typeface="Cambria Math" panose="02040503050406030204" pitchFamily="18" charset="0"/>
                    </a:rPr>
                    <m:t> ×</m:t>
                  </m:r>
                  <m:f>
                    <m:fPr>
                      <m:ctrlPr>
                        <a:rPr lang="pt-PT" sz="1100" b="0" i="1">
                          <a:latin typeface="Cambria Math" panose="02040503050406030204" pitchFamily="18" charset="0"/>
                        </a:rPr>
                      </m:ctrlPr>
                    </m:fPr>
                    <m:num>
                      <m:r>
                        <m:rPr>
                          <m:sty m:val="p"/>
                        </m:rPr>
                        <a:rPr lang="pt-PT" sz="1100" b="0" i="0">
                          <a:latin typeface="Cambria Math" panose="02040503050406030204" pitchFamily="18" charset="0"/>
                        </a:rPr>
                        <m:t>A</m:t>
                      </m:r>
                    </m:num>
                    <m:den>
                      <m:sSub>
                        <m:sSubPr>
                          <m:ctrlPr>
                            <a:rPr lang="pt-PT" sz="1100" b="0" i="1">
                              <a:latin typeface="Cambria Math" panose="02040503050406030204" pitchFamily="18" charset="0"/>
                            </a:rPr>
                          </m:ctrlPr>
                        </m:sSubPr>
                        <m:e>
                          <m:r>
                            <m:rPr>
                              <m:sty m:val="p"/>
                            </m:rPr>
                            <a:rPr lang="pt-PT" sz="1100" b="0" i="0">
                              <a:latin typeface="Cambria Math" panose="02040503050406030204" pitchFamily="18" charset="0"/>
                            </a:rPr>
                            <m:t>A</m:t>
                          </m:r>
                        </m:e>
                        <m:sub>
                          <m:r>
                            <m:rPr>
                              <m:sty m:val="p"/>
                            </m:rPr>
                            <a:rPr lang="pt-PT" sz="1100" b="0" i="0">
                              <a:latin typeface="Cambria Math" panose="02040503050406030204" pitchFamily="18" charset="0"/>
                            </a:rPr>
                            <m:t>t</m:t>
                          </m:r>
                        </m:sub>
                      </m:sSub>
                    </m:den>
                  </m:f>
                </m:oMath>
              </a14:m>
              <a:endParaRPr lang="pt-PT" sz="1100" i="0">
                <a:latin typeface="Times New Roman" panose="02020603050405020304" pitchFamily="18" charset="0"/>
                <a:cs typeface="Times New Roman" panose="02020603050405020304" pitchFamily="18" charset="0"/>
              </a:endParaRPr>
            </a:p>
          </xdr:txBody>
        </xdr:sp>
      </mc:Choice>
      <mc:Fallback xmlns="">
        <xdr:sp macro="" textlink="">
          <xdr:nvSpPr>
            <xdr:cNvPr id="3" name="CaixaDeTexto 2">
              <a:extLst>
                <a:ext uri="{FF2B5EF4-FFF2-40B4-BE49-F238E27FC236}">
                  <a16:creationId xmlns:a16="http://schemas.microsoft.com/office/drawing/2014/main" id="{D7FB9044-516A-476B-BD1E-D043FB5F17E3}"/>
                </a:ext>
              </a:extLst>
            </xdr:cNvPr>
            <xdr:cNvSpPr txBox="1"/>
          </xdr:nvSpPr>
          <xdr:spPr>
            <a:xfrm>
              <a:off x="473320" y="14688283"/>
              <a:ext cx="3311769" cy="563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lang="pt-PT" sz="1100" b="0" i="0">
                  <a:latin typeface="Times New Roman" panose="02020603050405020304" pitchFamily="18" charset="0"/>
                  <a:cs typeface="Times New Roman" panose="02020603050405020304" pitchFamily="18" charset="0"/>
                </a:rPr>
                <a:t>TMU </a:t>
              </a:r>
              <a:r>
                <a:rPr lang="pt-PT" sz="1100" b="0" i="0">
                  <a:latin typeface="Cambria Math" panose="02040503050406030204" pitchFamily="18" charset="0"/>
                </a:rPr>
                <a:t>=V ×</a:t>
              </a:r>
              <a:r>
                <a:rPr lang="pt-PT" sz="1100" b="0" i="0">
                  <a:latin typeface="Cambria Math" panose="02040503050406030204" pitchFamily="18" charset="0"/>
                  <a:ea typeface="Cambria Math" panose="02040503050406030204" pitchFamily="18" charset="0"/>
                </a:rPr>
                <a:t>S×</a:t>
              </a:r>
              <a:r>
                <a:rPr lang="pt-PT" sz="1100" b="0" i="0">
                  <a:latin typeface="Cambria Math" panose="02040503050406030204" pitchFamily="18" charset="0"/>
                </a:rPr>
                <a:t>((k_1</a:t>
              </a:r>
              <a:r>
                <a:rPr lang="pt-PT" sz="1100" b="0" i="0">
                  <a:latin typeface="Cambria Math" panose="02040503050406030204" pitchFamily="18" charset="0"/>
                  <a:ea typeface="Cambria Math" panose="02040503050406030204" pitchFamily="18" charset="0"/>
                </a:rPr>
                <a:t>× k_2  ×〖 k〗_3  ×〖 k〗_5))/</a:t>
              </a:r>
              <a:r>
                <a:rPr lang="pt-PT" sz="1100" b="0" i="0">
                  <a:latin typeface="Cambria Math" panose="02040503050406030204" pitchFamily="18" charset="0"/>
                </a:rPr>
                <a:t>1000+0,5</a:t>
              </a:r>
              <a:r>
                <a:rPr lang="pt-PT" sz="1100" b="0" i="0">
                  <a:latin typeface="Cambria Math" panose="02040503050406030204" pitchFamily="18" charset="0"/>
                  <a:ea typeface="Cambria Math" panose="02040503050406030204" pitchFamily="18" charset="0"/>
                </a:rPr>
                <a:t>×k_i×ppi ×</a:t>
              </a:r>
              <a:r>
                <a:rPr lang="pt-PT" sz="1100" b="0" i="0">
                  <a:latin typeface="Cambria Math" panose="02040503050406030204" pitchFamily="18" charset="0"/>
                </a:rPr>
                <a:t>A/A_t </a:t>
              </a:r>
              <a:endParaRPr lang="pt-PT" sz="1100" i="0">
                <a:latin typeface="Times New Roman" panose="02020603050405020304" pitchFamily="18" charset="0"/>
                <a:cs typeface="Times New Roman" panose="02020603050405020304" pitchFamily="18" charset="0"/>
              </a:endParaRPr>
            </a:p>
          </xdr:txBody>
        </xdr:sp>
      </mc:Fallback>
    </mc:AlternateContent>
    <xdr:clientData/>
  </xdr:oneCellAnchor>
  <xdr:twoCellAnchor>
    <xdr:from>
      <xdr:col>1</xdr:col>
      <xdr:colOff>190500</xdr:colOff>
      <xdr:row>104</xdr:row>
      <xdr:rowOff>9525</xdr:rowOff>
    </xdr:from>
    <xdr:to>
      <xdr:col>2</xdr:col>
      <xdr:colOff>3157902</xdr:colOff>
      <xdr:row>106</xdr:row>
      <xdr:rowOff>142875</xdr:rowOff>
    </xdr:to>
    <xdr:sp macro="" textlink="">
      <xdr:nvSpPr>
        <xdr:cNvPr id="4" name="Rectangle 39">
          <a:extLst>
            <a:ext uri="{FF2B5EF4-FFF2-40B4-BE49-F238E27FC236}">
              <a16:creationId xmlns:a16="http://schemas.microsoft.com/office/drawing/2014/main" id="{DAE9B227-C95E-4225-97D1-19979C3D3078}"/>
            </a:ext>
          </a:extLst>
        </xdr:cNvPr>
        <xdr:cNvSpPr>
          <a:spLocks noChangeArrowheads="1"/>
        </xdr:cNvSpPr>
      </xdr:nvSpPr>
      <xdr:spPr bwMode="auto">
        <a:xfrm>
          <a:off x="307731" y="14817237"/>
          <a:ext cx="3656133" cy="455734"/>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1780442</xdr:colOff>
      <xdr:row>1</xdr:row>
      <xdr:rowOff>85726</xdr:rowOff>
    </xdr:from>
    <xdr:to>
      <xdr:col>2</xdr:col>
      <xdr:colOff>3906715</xdr:colOff>
      <xdr:row>4</xdr:row>
      <xdr:rowOff>104776</xdr:rowOff>
    </xdr:to>
    <xdr:pic>
      <xdr:nvPicPr>
        <xdr:cNvPr id="5" name="Imagem 2" descr="LOGO 3 CORES SEM FUNDO">
          <a:extLst>
            <a:ext uri="{FF2B5EF4-FFF2-40B4-BE49-F238E27FC236}">
              <a16:creationId xmlns:a16="http://schemas.microsoft.com/office/drawing/2014/main" id="{B5DA828A-1740-4AD2-89FD-0CD5A5194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6404" y="246918"/>
          <a:ext cx="2126273" cy="50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76200</xdr:colOff>
          <xdr:row>44</xdr:row>
          <xdr:rowOff>0</xdr:rowOff>
        </xdr:from>
        <xdr:to>
          <xdr:col>8</xdr:col>
          <xdr:colOff>333375</xdr:colOff>
          <xdr:row>45</xdr:row>
          <xdr:rowOff>0</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28</xdr:row>
          <xdr:rowOff>0</xdr:rowOff>
        </xdr:from>
        <xdr:to>
          <xdr:col>8</xdr:col>
          <xdr:colOff>333375</xdr:colOff>
          <xdr:row>29</xdr:row>
          <xdr:rowOff>0</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30</xdr:row>
          <xdr:rowOff>0</xdr:rowOff>
        </xdr:from>
        <xdr:to>
          <xdr:col>8</xdr:col>
          <xdr:colOff>333375</xdr:colOff>
          <xdr:row>31</xdr:row>
          <xdr:rowOff>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0</xdr:rowOff>
        </xdr:from>
        <xdr:to>
          <xdr:col>8</xdr:col>
          <xdr:colOff>333375</xdr:colOff>
          <xdr:row>32</xdr:row>
          <xdr:rowOff>190500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34</xdr:row>
          <xdr:rowOff>0</xdr:rowOff>
        </xdr:from>
        <xdr:to>
          <xdr:col>8</xdr:col>
          <xdr:colOff>333375</xdr:colOff>
          <xdr:row>35</xdr:row>
          <xdr:rowOff>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36</xdr:row>
          <xdr:rowOff>0</xdr:rowOff>
        </xdr:from>
        <xdr:to>
          <xdr:col>8</xdr:col>
          <xdr:colOff>333375</xdr:colOff>
          <xdr:row>37</xdr:row>
          <xdr:rowOff>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38</xdr:row>
          <xdr:rowOff>0</xdr:rowOff>
        </xdr:from>
        <xdr:to>
          <xdr:col>8</xdr:col>
          <xdr:colOff>333375</xdr:colOff>
          <xdr:row>39</xdr:row>
          <xdr:rowOff>0</xdr:rowOff>
        </xdr:to>
        <xdr:sp macro="" textlink="">
          <xdr:nvSpPr>
            <xdr:cNvPr id="8199" name="Option Button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54</xdr:row>
          <xdr:rowOff>0</xdr:rowOff>
        </xdr:from>
        <xdr:to>
          <xdr:col>8</xdr:col>
          <xdr:colOff>333375</xdr:colOff>
          <xdr:row>55</xdr:row>
          <xdr:rowOff>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56</xdr:row>
          <xdr:rowOff>0</xdr:rowOff>
        </xdr:from>
        <xdr:to>
          <xdr:col>8</xdr:col>
          <xdr:colOff>333375</xdr:colOff>
          <xdr:row>57</xdr:row>
          <xdr:rowOff>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58</xdr:row>
          <xdr:rowOff>0</xdr:rowOff>
        </xdr:from>
        <xdr:to>
          <xdr:col>8</xdr:col>
          <xdr:colOff>333375</xdr:colOff>
          <xdr:row>59</xdr:row>
          <xdr:rowOff>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72</xdr:row>
          <xdr:rowOff>0</xdr:rowOff>
        </xdr:from>
        <xdr:to>
          <xdr:col>8</xdr:col>
          <xdr:colOff>333375</xdr:colOff>
          <xdr:row>73</xdr:row>
          <xdr:rowOff>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74</xdr:row>
          <xdr:rowOff>0</xdr:rowOff>
        </xdr:from>
        <xdr:to>
          <xdr:col>8</xdr:col>
          <xdr:colOff>333375</xdr:colOff>
          <xdr:row>75</xdr:row>
          <xdr:rowOff>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76</xdr:row>
          <xdr:rowOff>0</xdr:rowOff>
        </xdr:from>
        <xdr:to>
          <xdr:col>8</xdr:col>
          <xdr:colOff>333375</xdr:colOff>
          <xdr:row>77</xdr:row>
          <xdr:rowOff>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78</xdr:row>
          <xdr:rowOff>0</xdr:rowOff>
        </xdr:from>
        <xdr:to>
          <xdr:col>8</xdr:col>
          <xdr:colOff>333375</xdr:colOff>
          <xdr:row>79</xdr:row>
          <xdr:rowOff>0</xdr:rowOff>
        </xdr:to>
        <xdr:sp macro="" textlink="">
          <xdr:nvSpPr>
            <xdr:cNvPr id="8206" name="Option Button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80</xdr:row>
          <xdr:rowOff>0</xdr:rowOff>
        </xdr:from>
        <xdr:to>
          <xdr:col>8</xdr:col>
          <xdr:colOff>333375</xdr:colOff>
          <xdr:row>81</xdr:row>
          <xdr:rowOff>0</xdr:rowOff>
        </xdr:to>
        <xdr:sp macro="" textlink="">
          <xdr:nvSpPr>
            <xdr:cNvPr id="8207" name="Option Button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46</xdr:row>
          <xdr:rowOff>0</xdr:rowOff>
        </xdr:from>
        <xdr:to>
          <xdr:col>8</xdr:col>
          <xdr:colOff>333375</xdr:colOff>
          <xdr:row>47</xdr:row>
          <xdr:rowOff>0</xdr:rowOff>
        </xdr:to>
        <xdr:sp macro="" textlink="">
          <xdr:nvSpPr>
            <xdr:cNvPr id="8208" name="Option Button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48</xdr:row>
          <xdr:rowOff>0</xdr:rowOff>
        </xdr:from>
        <xdr:to>
          <xdr:col>8</xdr:col>
          <xdr:colOff>333375</xdr:colOff>
          <xdr:row>49</xdr:row>
          <xdr:rowOff>0</xdr:rowOff>
        </xdr:to>
        <xdr:sp macro="" textlink="">
          <xdr:nvSpPr>
            <xdr:cNvPr id="8209" name="Option Button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50</xdr:row>
          <xdr:rowOff>0</xdr:rowOff>
        </xdr:from>
        <xdr:to>
          <xdr:col>8</xdr:col>
          <xdr:colOff>333375</xdr:colOff>
          <xdr:row>51</xdr:row>
          <xdr:rowOff>0</xdr:rowOff>
        </xdr:to>
        <xdr:sp macro="" textlink="">
          <xdr:nvSpPr>
            <xdr:cNvPr id="8210" name="Option Button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28</xdr:row>
          <xdr:rowOff>0</xdr:rowOff>
        </xdr:from>
        <xdr:to>
          <xdr:col>9</xdr:col>
          <xdr:colOff>0</xdr:colOff>
          <xdr:row>41</xdr:row>
          <xdr:rowOff>0</xdr:rowOff>
        </xdr:to>
        <xdr:sp macro="" textlink="">
          <xdr:nvSpPr>
            <xdr:cNvPr id="8211" name="Group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44</xdr:row>
          <xdr:rowOff>0</xdr:rowOff>
        </xdr:from>
        <xdr:to>
          <xdr:col>9</xdr:col>
          <xdr:colOff>0</xdr:colOff>
          <xdr:row>51</xdr:row>
          <xdr:rowOff>0</xdr:rowOff>
        </xdr:to>
        <xdr:sp macro="" textlink="">
          <xdr:nvSpPr>
            <xdr:cNvPr id="8212" name="Group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54</xdr:row>
          <xdr:rowOff>0</xdr:rowOff>
        </xdr:from>
        <xdr:to>
          <xdr:col>9</xdr:col>
          <xdr:colOff>0</xdr:colOff>
          <xdr:row>59</xdr:row>
          <xdr:rowOff>0</xdr:rowOff>
        </xdr:to>
        <xdr:sp macro="" textlink="">
          <xdr:nvSpPr>
            <xdr:cNvPr id="8213" name="Group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9</xdr:col>
          <xdr:colOff>0</xdr:colOff>
          <xdr:row>69</xdr:row>
          <xdr:rowOff>0</xdr:rowOff>
        </xdr:to>
        <xdr:sp macro="" textlink="">
          <xdr:nvSpPr>
            <xdr:cNvPr id="8214" name="Group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9</xdr:col>
          <xdr:colOff>0</xdr:colOff>
          <xdr:row>81</xdr:row>
          <xdr:rowOff>0</xdr:rowOff>
        </xdr:to>
        <xdr:sp macro="" textlink="">
          <xdr:nvSpPr>
            <xdr:cNvPr id="8215" name="Group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39</xdr:row>
          <xdr:rowOff>47625</xdr:rowOff>
        </xdr:from>
        <xdr:to>
          <xdr:col>8</xdr:col>
          <xdr:colOff>333375</xdr:colOff>
          <xdr:row>40</xdr:row>
          <xdr:rowOff>180975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62</xdr:row>
          <xdr:rowOff>0</xdr:rowOff>
        </xdr:from>
        <xdr:to>
          <xdr:col>8</xdr:col>
          <xdr:colOff>333375</xdr:colOff>
          <xdr:row>62</xdr:row>
          <xdr:rowOff>190500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64</xdr:row>
          <xdr:rowOff>0</xdr:rowOff>
        </xdr:from>
        <xdr:to>
          <xdr:col>8</xdr:col>
          <xdr:colOff>333375</xdr:colOff>
          <xdr:row>65</xdr:row>
          <xdr:rowOff>0</xdr:rowOff>
        </xdr:to>
        <xdr:sp macro="" textlink="">
          <xdr:nvSpPr>
            <xdr:cNvPr id="8218" name="Option Button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66</xdr:row>
          <xdr:rowOff>0</xdr:rowOff>
        </xdr:from>
        <xdr:to>
          <xdr:col>8</xdr:col>
          <xdr:colOff>333375</xdr:colOff>
          <xdr:row>67</xdr:row>
          <xdr:rowOff>0</xdr:rowOff>
        </xdr:to>
        <xdr:sp macro="" textlink="">
          <xdr:nvSpPr>
            <xdr:cNvPr id="8219" name="Option Button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68</xdr:row>
          <xdr:rowOff>0</xdr:rowOff>
        </xdr:from>
        <xdr:to>
          <xdr:col>8</xdr:col>
          <xdr:colOff>333375</xdr:colOff>
          <xdr:row>69</xdr:row>
          <xdr:rowOff>0</xdr:rowOff>
        </xdr:to>
        <xdr:sp macro="" textlink="">
          <xdr:nvSpPr>
            <xdr:cNvPr id="8220" name="Option Button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600075</xdr:colOff>
      <xdr:row>173</xdr:row>
      <xdr:rowOff>0</xdr:rowOff>
    </xdr:from>
    <xdr:to>
      <xdr:col>14</xdr:col>
      <xdr:colOff>219075</xdr:colOff>
      <xdr:row>173</xdr:row>
      <xdr:rowOff>123825</xdr:rowOff>
    </xdr:to>
    <xdr:sp macro="" textlink="">
      <xdr:nvSpPr>
        <xdr:cNvPr id="5661" name="Text Box 34">
          <a:extLst>
            <a:ext uri="{FF2B5EF4-FFF2-40B4-BE49-F238E27FC236}">
              <a16:creationId xmlns:a16="http://schemas.microsoft.com/office/drawing/2014/main" id="{4019BF81-A3F9-AFAA-72A3-6060D8B35DFD}"/>
            </a:ext>
          </a:extLst>
        </xdr:cNvPr>
        <xdr:cNvSpPr txBox="1">
          <a:spLocks noChangeArrowheads="1"/>
        </xdr:cNvSpPr>
      </xdr:nvSpPr>
      <xdr:spPr bwMode="auto">
        <a:xfrm>
          <a:off x="4962525" y="25193625"/>
          <a:ext cx="2190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sp>
    <xdr:clientData/>
  </xdr:twoCellAnchor>
  <xdr:twoCellAnchor>
    <xdr:from>
      <xdr:col>3</xdr:col>
      <xdr:colOff>2938</xdr:colOff>
      <xdr:row>175</xdr:row>
      <xdr:rowOff>14652</xdr:rowOff>
    </xdr:from>
    <xdr:to>
      <xdr:col>7</xdr:col>
      <xdr:colOff>73273</xdr:colOff>
      <xdr:row>177</xdr:row>
      <xdr:rowOff>146537</xdr:rowOff>
    </xdr:to>
    <xdr:sp macro="" textlink="">
      <xdr:nvSpPr>
        <xdr:cNvPr id="5662" name="Rectangle 39">
          <a:extLst>
            <a:ext uri="{FF2B5EF4-FFF2-40B4-BE49-F238E27FC236}">
              <a16:creationId xmlns:a16="http://schemas.microsoft.com/office/drawing/2014/main" id="{F1E8EA18-9075-C796-0793-150C9412C624}"/>
            </a:ext>
          </a:extLst>
        </xdr:cNvPr>
        <xdr:cNvSpPr>
          <a:spLocks noChangeArrowheads="1"/>
        </xdr:cNvSpPr>
      </xdr:nvSpPr>
      <xdr:spPr bwMode="auto">
        <a:xfrm>
          <a:off x="750284" y="25387787"/>
          <a:ext cx="1938701" cy="51288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xdr:col>
      <xdr:colOff>120892</xdr:colOff>
      <xdr:row>159</xdr:row>
      <xdr:rowOff>96862</xdr:rowOff>
    </xdr:from>
    <xdr:ext cx="3560049" cy="554229"/>
    <mc:AlternateContent xmlns:mc="http://schemas.openxmlformats.org/markup-compatibility/2006" xmlns:a14="http://schemas.microsoft.com/office/drawing/2010/main">
      <mc:Choice Requires="a14">
        <xdr:sp macro="" textlink="">
          <xdr:nvSpPr>
            <xdr:cNvPr id="19" name="CaixaDeTexto 18">
              <a:extLst>
                <a:ext uri="{FF2B5EF4-FFF2-40B4-BE49-F238E27FC236}">
                  <a16:creationId xmlns:a16="http://schemas.microsoft.com/office/drawing/2014/main" id="{318C7CEC-A684-5C3F-A025-A41F009D93CD}"/>
                </a:ext>
              </a:extLst>
            </xdr:cNvPr>
            <xdr:cNvSpPr txBox="1"/>
          </xdr:nvSpPr>
          <xdr:spPr>
            <a:xfrm>
              <a:off x="553180" y="23044785"/>
              <a:ext cx="3560049" cy="5542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lang="pt-PT" sz="1200" b="0"/>
                <a:t>TMU </a:t>
              </a:r>
              <a14:m>
                <m:oMath xmlns:m="http://schemas.openxmlformats.org/officeDocument/2006/math">
                  <m:r>
                    <a:rPr lang="pt-PT" sz="1200" b="0" i="1">
                      <a:latin typeface="Cambria Math" panose="02040503050406030204" pitchFamily="18" charset="0"/>
                    </a:rPr>
                    <m:t>=</m:t>
                  </m:r>
                  <m:r>
                    <a:rPr lang="pt-PT" sz="1200" b="0" i="1">
                      <a:latin typeface="Cambria Math" panose="02040503050406030204" pitchFamily="18" charset="0"/>
                    </a:rPr>
                    <m:t>𝑉</m:t>
                  </m:r>
                  <m:r>
                    <a:rPr lang="pt-PT" sz="1200" b="0" i="1">
                      <a:latin typeface="Cambria Math" panose="02040503050406030204" pitchFamily="18" charset="0"/>
                    </a:rPr>
                    <m:t> ×</m:t>
                  </m:r>
                  <m:r>
                    <a:rPr lang="pt-PT" sz="1200" b="0" i="1">
                      <a:latin typeface="Cambria Math" panose="02040503050406030204" pitchFamily="18" charset="0"/>
                      <a:ea typeface="Cambria Math" panose="02040503050406030204" pitchFamily="18" charset="0"/>
                    </a:rPr>
                    <m:t>𝑆</m:t>
                  </m:r>
                  <m:r>
                    <a:rPr lang="pt-PT" sz="1200" b="0" i="1">
                      <a:latin typeface="Cambria Math" panose="02040503050406030204" pitchFamily="18" charset="0"/>
                      <a:ea typeface="Cambria Math" panose="02040503050406030204" pitchFamily="18" charset="0"/>
                    </a:rPr>
                    <m:t>×</m:t>
                  </m:r>
                  <m:f>
                    <m:fPr>
                      <m:ctrlPr>
                        <a:rPr lang="pt-PT" sz="1200" b="0" i="1">
                          <a:latin typeface="Cambria Math" panose="02040503050406030204" pitchFamily="18" charset="0"/>
                        </a:rPr>
                      </m:ctrlPr>
                    </m:fPr>
                    <m:num>
                      <m:r>
                        <a:rPr lang="pt-PT" sz="1200" b="0" i="1">
                          <a:latin typeface="Cambria Math" panose="02040503050406030204" pitchFamily="18" charset="0"/>
                        </a:rPr>
                        <m:t>(</m:t>
                      </m:r>
                      <m:sSub>
                        <m:sSubPr>
                          <m:ctrlPr>
                            <a:rPr lang="pt-PT" sz="1200" b="0" i="1">
                              <a:latin typeface="Cambria Math" panose="02040503050406030204" pitchFamily="18" charset="0"/>
                            </a:rPr>
                          </m:ctrlPr>
                        </m:sSubPr>
                        <m:e>
                          <m:r>
                            <a:rPr lang="pt-PT" sz="1200" b="0" i="1">
                              <a:latin typeface="Cambria Math" panose="02040503050406030204" pitchFamily="18" charset="0"/>
                            </a:rPr>
                            <m:t>𝑘</m:t>
                          </m:r>
                        </m:e>
                        <m:sub>
                          <m:r>
                            <a:rPr lang="pt-PT" sz="1200" b="0" i="1">
                              <a:latin typeface="Cambria Math" panose="02040503050406030204" pitchFamily="18" charset="0"/>
                            </a:rPr>
                            <m:t>1</m:t>
                          </m:r>
                        </m:sub>
                      </m:sSub>
                      <m:r>
                        <a:rPr lang="pt-PT" sz="1200" b="0" i="1">
                          <a:latin typeface="Cambria Math" panose="02040503050406030204" pitchFamily="18" charset="0"/>
                          <a:ea typeface="Cambria Math" panose="02040503050406030204" pitchFamily="18" charset="0"/>
                        </a:rPr>
                        <m:t>× </m:t>
                      </m:r>
                      <m:sSub>
                        <m:sSubPr>
                          <m:ctrlPr>
                            <a:rPr lang="pt-PT" sz="1200" b="0" i="1">
                              <a:latin typeface="Cambria Math" panose="02040503050406030204" pitchFamily="18" charset="0"/>
                              <a:ea typeface="Cambria Math" panose="02040503050406030204" pitchFamily="18" charset="0"/>
                            </a:rPr>
                          </m:ctrlPr>
                        </m:sSubPr>
                        <m:e>
                          <m:r>
                            <a:rPr lang="pt-PT" sz="1200" b="0" i="1">
                              <a:latin typeface="Cambria Math" panose="02040503050406030204" pitchFamily="18" charset="0"/>
                              <a:ea typeface="Cambria Math" panose="02040503050406030204" pitchFamily="18" charset="0"/>
                            </a:rPr>
                            <m:t>𝑘</m:t>
                          </m:r>
                        </m:e>
                        <m:sub>
                          <m:r>
                            <a:rPr lang="pt-PT" sz="1200" b="0" i="1">
                              <a:latin typeface="Cambria Math" panose="02040503050406030204" pitchFamily="18" charset="0"/>
                              <a:ea typeface="Cambria Math" panose="02040503050406030204" pitchFamily="18" charset="0"/>
                            </a:rPr>
                            <m:t>2</m:t>
                          </m:r>
                        </m:sub>
                      </m:sSub>
                      <m:r>
                        <a:rPr lang="pt-PT" sz="1200" b="0" i="1">
                          <a:latin typeface="Cambria Math" panose="02040503050406030204" pitchFamily="18" charset="0"/>
                          <a:ea typeface="Cambria Math" panose="02040503050406030204" pitchFamily="18" charset="0"/>
                        </a:rPr>
                        <m:t> ×</m:t>
                      </m:r>
                      <m:sSub>
                        <m:sSubPr>
                          <m:ctrlPr>
                            <a:rPr lang="pt-PT" sz="1200" b="0" i="1">
                              <a:latin typeface="Cambria Math" panose="02040503050406030204" pitchFamily="18" charset="0"/>
                              <a:ea typeface="Cambria Math" panose="02040503050406030204" pitchFamily="18" charset="0"/>
                            </a:rPr>
                          </m:ctrlPr>
                        </m:sSubPr>
                        <m:e>
                          <m:r>
                            <a:rPr lang="pt-PT" sz="1200" b="0" i="1">
                              <a:latin typeface="Cambria Math" panose="02040503050406030204" pitchFamily="18" charset="0"/>
                              <a:ea typeface="Cambria Math" panose="02040503050406030204" pitchFamily="18" charset="0"/>
                            </a:rPr>
                            <m:t> </m:t>
                          </m:r>
                          <m:r>
                            <a:rPr lang="pt-PT" sz="1200" b="0" i="1">
                              <a:latin typeface="Cambria Math" panose="02040503050406030204" pitchFamily="18" charset="0"/>
                              <a:ea typeface="Cambria Math" panose="02040503050406030204" pitchFamily="18" charset="0"/>
                            </a:rPr>
                            <m:t>𝑘</m:t>
                          </m:r>
                        </m:e>
                        <m:sub>
                          <m:r>
                            <a:rPr lang="pt-PT" sz="1200" b="0" i="1">
                              <a:latin typeface="Cambria Math" panose="02040503050406030204" pitchFamily="18" charset="0"/>
                              <a:ea typeface="Cambria Math" panose="02040503050406030204" pitchFamily="18" charset="0"/>
                            </a:rPr>
                            <m:t>3</m:t>
                          </m:r>
                        </m:sub>
                      </m:sSub>
                      <m:r>
                        <a:rPr lang="pt-PT" sz="1200" b="0" i="1">
                          <a:latin typeface="Cambria Math" panose="02040503050406030204" pitchFamily="18" charset="0"/>
                          <a:ea typeface="Cambria Math" panose="02040503050406030204" pitchFamily="18" charset="0"/>
                        </a:rPr>
                        <m:t> ×</m:t>
                      </m:r>
                      <m:sSub>
                        <m:sSubPr>
                          <m:ctrlPr>
                            <a:rPr lang="pt-PT" sz="1200" b="0" i="1">
                              <a:latin typeface="Cambria Math" panose="02040503050406030204" pitchFamily="18" charset="0"/>
                              <a:ea typeface="Cambria Math" panose="02040503050406030204" pitchFamily="18" charset="0"/>
                            </a:rPr>
                          </m:ctrlPr>
                        </m:sSubPr>
                        <m:e>
                          <m:r>
                            <a:rPr lang="pt-PT" sz="1200" b="0" i="1">
                              <a:latin typeface="Cambria Math" panose="02040503050406030204" pitchFamily="18" charset="0"/>
                              <a:ea typeface="Cambria Math" panose="02040503050406030204" pitchFamily="18" charset="0"/>
                            </a:rPr>
                            <m:t> </m:t>
                          </m:r>
                          <m:r>
                            <a:rPr lang="pt-PT" sz="1200" b="0" i="1">
                              <a:latin typeface="Cambria Math" panose="02040503050406030204" pitchFamily="18" charset="0"/>
                              <a:ea typeface="Cambria Math" panose="02040503050406030204" pitchFamily="18" charset="0"/>
                            </a:rPr>
                            <m:t>𝑘</m:t>
                          </m:r>
                        </m:e>
                        <m:sub>
                          <m:r>
                            <a:rPr lang="pt-PT" sz="1200" b="0" i="1">
                              <a:latin typeface="Cambria Math" panose="02040503050406030204" pitchFamily="18" charset="0"/>
                              <a:ea typeface="Cambria Math" panose="02040503050406030204" pitchFamily="18" charset="0"/>
                            </a:rPr>
                            <m:t>4</m:t>
                          </m:r>
                        </m:sub>
                      </m:sSub>
                      <m:r>
                        <a:rPr lang="pt-PT" sz="1200" b="0" i="1">
                          <a:latin typeface="Cambria Math" panose="02040503050406030204" pitchFamily="18" charset="0"/>
                          <a:ea typeface="Cambria Math" panose="02040503050406030204" pitchFamily="18" charset="0"/>
                        </a:rPr>
                        <m:t>)</m:t>
                      </m:r>
                    </m:num>
                    <m:den>
                      <m:r>
                        <a:rPr lang="pt-PT" sz="1200" b="0" i="1">
                          <a:latin typeface="Cambria Math" panose="02040503050406030204" pitchFamily="18" charset="0"/>
                        </a:rPr>
                        <m:t>1000</m:t>
                      </m:r>
                    </m:den>
                  </m:f>
                  <m:r>
                    <a:rPr lang="pt-PT" sz="1200" b="0" i="1">
                      <a:latin typeface="Cambria Math" panose="02040503050406030204" pitchFamily="18" charset="0"/>
                    </a:rPr>
                    <m:t>+0,5</m:t>
                  </m:r>
                  <m:r>
                    <a:rPr lang="pt-PT" sz="1200" b="0" i="1">
                      <a:latin typeface="Cambria Math" panose="02040503050406030204" pitchFamily="18" charset="0"/>
                      <a:ea typeface="Cambria Math" panose="02040503050406030204" pitchFamily="18" charset="0"/>
                    </a:rPr>
                    <m:t>×</m:t>
                  </m:r>
                  <m:sSub>
                    <m:sSubPr>
                      <m:ctrlPr>
                        <a:rPr lang="pt-PT" sz="1200" b="0" i="1">
                          <a:latin typeface="Cambria Math" panose="02040503050406030204" pitchFamily="18" charset="0"/>
                          <a:ea typeface="Cambria Math" panose="02040503050406030204" pitchFamily="18" charset="0"/>
                        </a:rPr>
                      </m:ctrlPr>
                    </m:sSubPr>
                    <m:e>
                      <m:r>
                        <a:rPr lang="pt-PT" sz="1200" b="0" i="1">
                          <a:latin typeface="Cambria Math" panose="02040503050406030204" pitchFamily="18" charset="0"/>
                          <a:ea typeface="Cambria Math" panose="02040503050406030204" pitchFamily="18" charset="0"/>
                        </a:rPr>
                        <m:t>𝑘</m:t>
                      </m:r>
                    </m:e>
                    <m:sub>
                      <m:r>
                        <a:rPr lang="pt-PT" sz="1200" b="0" i="1">
                          <a:latin typeface="Cambria Math" panose="02040503050406030204" pitchFamily="18" charset="0"/>
                          <a:ea typeface="Cambria Math" panose="02040503050406030204" pitchFamily="18" charset="0"/>
                        </a:rPr>
                        <m:t>𝑖</m:t>
                      </m:r>
                    </m:sub>
                  </m:sSub>
                  <m:r>
                    <a:rPr lang="pt-PT" sz="1200" b="0" i="1">
                      <a:latin typeface="Cambria Math" panose="02040503050406030204" pitchFamily="18" charset="0"/>
                      <a:ea typeface="Cambria Math" panose="02040503050406030204" pitchFamily="18" charset="0"/>
                    </a:rPr>
                    <m:t>×</m:t>
                  </m:r>
                  <m:r>
                    <a:rPr lang="pt-PT" sz="1200" b="0" i="1">
                      <a:latin typeface="Cambria Math" panose="02040503050406030204" pitchFamily="18" charset="0"/>
                      <a:ea typeface="Cambria Math" panose="02040503050406030204" pitchFamily="18" charset="0"/>
                    </a:rPr>
                    <m:t>𝑝𝑝𝑖</m:t>
                  </m:r>
                  <m:r>
                    <a:rPr lang="pt-PT" sz="1200" b="0" i="1">
                      <a:latin typeface="Cambria Math" panose="02040503050406030204" pitchFamily="18" charset="0"/>
                      <a:ea typeface="Cambria Math" panose="02040503050406030204" pitchFamily="18" charset="0"/>
                    </a:rPr>
                    <m:t> </m:t>
                  </m:r>
                  <m:r>
                    <a:rPr lang="pt-PT" sz="1100" b="0" i="1">
                      <a:solidFill>
                        <a:schemeClr val="tx1"/>
                      </a:solidFill>
                      <a:effectLst/>
                      <a:latin typeface="Cambria Math" panose="02040503050406030204" pitchFamily="18" charset="0"/>
                      <a:ea typeface="+mn-ea"/>
                      <a:cs typeface="+mn-cs"/>
                    </a:rPr>
                    <m:t>×</m:t>
                  </m:r>
                  <m:f>
                    <m:fPr>
                      <m:ctrlPr>
                        <a:rPr lang="pt-PT" sz="1200" b="0" i="1">
                          <a:latin typeface="Cambria Math" panose="02040503050406030204" pitchFamily="18" charset="0"/>
                        </a:rPr>
                      </m:ctrlPr>
                    </m:fPr>
                    <m:num>
                      <m:r>
                        <a:rPr lang="pt-PT" sz="1200" b="0" i="1">
                          <a:latin typeface="Cambria Math" panose="02040503050406030204" pitchFamily="18" charset="0"/>
                        </a:rPr>
                        <m:t>𝐴</m:t>
                      </m:r>
                    </m:num>
                    <m:den>
                      <m:sSub>
                        <m:sSubPr>
                          <m:ctrlPr>
                            <a:rPr lang="pt-PT" sz="1200" b="0" i="1">
                              <a:latin typeface="Cambria Math" panose="02040503050406030204" pitchFamily="18" charset="0"/>
                            </a:rPr>
                          </m:ctrlPr>
                        </m:sSubPr>
                        <m:e>
                          <m:r>
                            <a:rPr lang="pt-PT" sz="1200" b="0" i="1">
                              <a:latin typeface="Cambria Math" panose="02040503050406030204" pitchFamily="18" charset="0"/>
                            </a:rPr>
                            <m:t>𝐴</m:t>
                          </m:r>
                        </m:e>
                        <m:sub>
                          <m:r>
                            <a:rPr lang="pt-PT" sz="1200" b="0" i="1">
                              <a:latin typeface="Cambria Math" panose="02040503050406030204" pitchFamily="18" charset="0"/>
                            </a:rPr>
                            <m:t>𝑡</m:t>
                          </m:r>
                        </m:sub>
                      </m:sSub>
                    </m:den>
                  </m:f>
                </m:oMath>
              </a14:m>
              <a:endParaRPr lang="pt-PT" sz="1200"/>
            </a:p>
          </xdr:txBody>
        </xdr:sp>
      </mc:Choice>
      <mc:Fallback xmlns="">
        <xdr:sp macro="" textlink="">
          <xdr:nvSpPr>
            <xdr:cNvPr id="19" name="CaixaDeTexto 18">
              <a:extLst>
                <a:ext uri="{FF2B5EF4-FFF2-40B4-BE49-F238E27FC236}">
                  <a16:creationId xmlns:a16="http://schemas.microsoft.com/office/drawing/2014/main" id="{318C7CEC-A684-5C3F-A025-A41F009D93CD}"/>
                </a:ext>
              </a:extLst>
            </xdr:cNvPr>
            <xdr:cNvSpPr txBox="1"/>
          </xdr:nvSpPr>
          <xdr:spPr>
            <a:xfrm>
              <a:off x="553180" y="23044785"/>
              <a:ext cx="3560049" cy="5542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lang="pt-PT" sz="1200" b="0"/>
                <a:t>TMU </a:t>
              </a:r>
              <a:r>
                <a:rPr lang="pt-PT" sz="1200" b="0" i="0">
                  <a:latin typeface="Cambria Math" panose="02040503050406030204" pitchFamily="18" charset="0"/>
                </a:rPr>
                <a:t>=𝑉 ×</a:t>
              </a:r>
              <a:r>
                <a:rPr lang="pt-PT" sz="1200" b="0" i="0">
                  <a:latin typeface="Cambria Math" panose="02040503050406030204" pitchFamily="18" charset="0"/>
                  <a:ea typeface="Cambria Math" panose="02040503050406030204" pitchFamily="18" charset="0"/>
                </a:rPr>
                <a:t>𝑆×</a:t>
              </a:r>
              <a:r>
                <a:rPr lang="pt-PT" sz="1200" b="0" i="0">
                  <a:latin typeface="Cambria Math" panose="02040503050406030204" pitchFamily="18" charset="0"/>
                </a:rPr>
                <a:t>((𝑘_1</a:t>
              </a:r>
              <a:r>
                <a:rPr lang="pt-PT" sz="1200" b="0" i="0">
                  <a:latin typeface="Cambria Math" panose="02040503050406030204" pitchFamily="18" charset="0"/>
                  <a:ea typeface="Cambria Math" panose="02040503050406030204" pitchFamily="18" charset="0"/>
                </a:rPr>
                <a:t>× 𝑘_2  ×〖 𝑘〗_3  ×〖 𝑘〗_4))/</a:t>
              </a:r>
              <a:r>
                <a:rPr lang="pt-PT" sz="1200" b="0" i="0">
                  <a:latin typeface="Cambria Math" panose="02040503050406030204" pitchFamily="18" charset="0"/>
                </a:rPr>
                <a:t>1000+0,5</a:t>
              </a:r>
              <a:r>
                <a:rPr lang="pt-PT" sz="1200" b="0" i="0">
                  <a:latin typeface="Cambria Math" panose="02040503050406030204" pitchFamily="18" charset="0"/>
                  <a:ea typeface="Cambria Math" panose="02040503050406030204" pitchFamily="18" charset="0"/>
                </a:rPr>
                <a:t>×𝑘_𝑖×𝑝𝑝𝑖 </a:t>
              </a:r>
              <a:r>
                <a:rPr lang="pt-PT" sz="1100" b="0" i="0">
                  <a:solidFill>
                    <a:schemeClr val="tx1"/>
                  </a:solidFill>
                  <a:effectLst/>
                  <a:latin typeface="Cambria Math" panose="02040503050406030204" pitchFamily="18" charset="0"/>
                  <a:ea typeface="+mn-ea"/>
                  <a:cs typeface="+mn-cs"/>
                </a:rPr>
                <a:t>×</a:t>
              </a:r>
              <a:r>
                <a:rPr lang="pt-PT" sz="1200" b="0" i="0">
                  <a:latin typeface="Cambria Math" panose="02040503050406030204" pitchFamily="18" charset="0"/>
                </a:rPr>
                <a:t>𝐴/𝐴_𝑡 </a:t>
              </a:r>
              <a:endParaRPr lang="pt-PT" sz="1200"/>
            </a:p>
          </xdr:txBody>
        </xdr:sp>
      </mc:Fallback>
    </mc:AlternateContent>
    <xdr:clientData/>
  </xdr:oneCellAnchor>
  <xdr:twoCellAnchor>
    <xdr:from>
      <xdr:col>1</xdr:col>
      <xdr:colOff>233725</xdr:colOff>
      <xdr:row>159</xdr:row>
      <xdr:rowOff>121627</xdr:rowOff>
    </xdr:from>
    <xdr:to>
      <xdr:col>11</xdr:col>
      <xdr:colOff>388327</xdr:colOff>
      <xdr:row>163</xdr:row>
      <xdr:rowOff>21980</xdr:rowOff>
    </xdr:to>
    <xdr:sp macro="" textlink="">
      <xdr:nvSpPr>
        <xdr:cNvPr id="5664" name="Rectangle 39">
          <a:extLst>
            <a:ext uri="{FF2B5EF4-FFF2-40B4-BE49-F238E27FC236}">
              <a16:creationId xmlns:a16="http://schemas.microsoft.com/office/drawing/2014/main" id="{D94FE3F1-5181-F6E0-F563-C5E9E905AF11}"/>
            </a:ext>
          </a:extLst>
        </xdr:cNvPr>
        <xdr:cNvSpPr>
          <a:spLocks noChangeArrowheads="1"/>
        </xdr:cNvSpPr>
      </xdr:nvSpPr>
      <xdr:spPr bwMode="auto">
        <a:xfrm>
          <a:off x="350956" y="23362627"/>
          <a:ext cx="3905986" cy="501161"/>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xdr:col>
      <xdr:colOff>251619</xdr:colOff>
      <xdr:row>169</xdr:row>
      <xdr:rowOff>34437</xdr:rowOff>
    </xdr:from>
    <xdr:ext cx="1257523" cy="476250"/>
    <mc:AlternateContent xmlns:mc="http://schemas.openxmlformats.org/markup-compatibility/2006" xmlns:a14="http://schemas.microsoft.com/office/drawing/2010/main">
      <mc:Choice Requires="a14">
        <xdr:sp macro="" textlink="">
          <xdr:nvSpPr>
            <xdr:cNvPr id="21" name="CaixaDeTexto 20">
              <a:extLst>
                <a:ext uri="{FF2B5EF4-FFF2-40B4-BE49-F238E27FC236}">
                  <a16:creationId xmlns:a16="http://schemas.microsoft.com/office/drawing/2014/main" id="{F00FCC6A-FDA9-DE8E-E479-B5F1F209B4D6}"/>
                </a:ext>
              </a:extLst>
            </xdr:cNvPr>
            <xdr:cNvSpPr txBox="1"/>
          </xdr:nvSpPr>
          <xdr:spPr>
            <a:xfrm>
              <a:off x="998965" y="24491706"/>
              <a:ext cx="1257523"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lang="pt-PT" sz="1200" b="0"/>
                <a:t>C1 </a:t>
              </a:r>
              <a14:m>
                <m:oMath xmlns:m="http://schemas.openxmlformats.org/officeDocument/2006/math">
                  <m:r>
                    <a:rPr lang="pt-PT" sz="1200" b="0" i="1">
                      <a:latin typeface="Cambria Math" panose="02040503050406030204" pitchFamily="18" charset="0"/>
                    </a:rPr>
                    <m:t>=</m:t>
                  </m:r>
                  <m:f>
                    <m:fPr>
                      <m:ctrlPr>
                        <a:rPr lang="pt-PT" sz="1200" b="0" i="1">
                          <a:latin typeface="Cambria Math" panose="02040503050406030204" pitchFamily="18" charset="0"/>
                        </a:rPr>
                      </m:ctrlPr>
                    </m:fPr>
                    <m:num>
                      <m:sSub>
                        <m:sSubPr>
                          <m:ctrlPr>
                            <a:rPr lang="pt-PT" sz="1200" b="0" i="1">
                              <a:latin typeface="Cambria Math" panose="02040503050406030204" pitchFamily="18" charset="0"/>
                            </a:rPr>
                          </m:ctrlPr>
                        </m:sSubPr>
                        <m:e>
                          <m:r>
                            <a:rPr lang="pt-PT" sz="1200" b="0" i="1">
                              <a:latin typeface="Cambria Math" panose="02040503050406030204" pitchFamily="18" charset="0"/>
                            </a:rPr>
                            <m:t>𝑘</m:t>
                          </m:r>
                        </m:e>
                        <m:sub>
                          <m:r>
                            <a:rPr lang="pt-PT" sz="1200" b="0" i="1">
                              <a:latin typeface="Cambria Math" panose="02040503050406030204" pitchFamily="18" charset="0"/>
                            </a:rPr>
                            <m:t>6</m:t>
                          </m:r>
                        </m:sub>
                      </m:sSub>
                      <m:r>
                        <a:rPr lang="pt-PT" sz="1200" b="0" i="1">
                          <a:latin typeface="Cambria Math" panose="02040503050406030204" pitchFamily="18" charset="0"/>
                          <a:ea typeface="Cambria Math" panose="02040503050406030204" pitchFamily="18" charset="0"/>
                        </a:rPr>
                        <m:t>× </m:t>
                      </m:r>
                      <m:sSub>
                        <m:sSubPr>
                          <m:ctrlPr>
                            <a:rPr lang="pt-PT" sz="1200" b="0" i="1">
                              <a:latin typeface="Cambria Math" panose="02040503050406030204" pitchFamily="18" charset="0"/>
                              <a:ea typeface="Cambria Math" panose="02040503050406030204" pitchFamily="18" charset="0"/>
                            </a:rPr>
                          </m:ctrlPr>
                        </m:sSubPr>
                        <m:e>
                          <m:r>
                            <a:rPr lang="pt-PT" sz="1200" b="0" i="1">
                              <a:latin typeface="Cambria Math" panose="02040503050406030204" pitchFamily="18" charset="0"/>
                              <a:ea typeface="Cambria Math" panose="02040503050406030204" pitchFamily="18" charset="0"/>
                            </a:rPr>
                            <m:t>𝑘</m:t>
                          </m:r>
                        </m:e>
                        <m:sub>
                          <m:r>
                            <a:rPr lang="pt-PT" sz="1200" b="0" i="1">
                              <a:latin typeface="Cambria Math" panose="02040503050406030204" pitchFamily="18" charset="0"/>
                              <a:ea typeface="Cambria Math" panose="02040503050406030204" pitchFamily="18" charset="0"/>
                            </a:rPr>
                            <m:t>7</m:t>
                          </m:r>
                        </m:sub>
                      </m:sSub>
                      <m:r>
                        <a:rPr lang="pt-PT" sz="1200" b="0" i="1">
                          <a:latin typeface="Cambria Math" panose="02040503050406030204" pitchFamily="18" charset="0"/>
                          <a:ea typeface="Cambria Math" panose="02040503050406030204" pitchFamily="18" charset="0"/>
                        </a:rPr>
                        <m:t> × </m:t>
                      </m:r>
                      <m:r>
                        <a:rPr lang="pt-PT" sz="1200" b="0" i="1">
                          <a:latin typeface="Cambria Math" panose="02040503050406030204" pitchFamily="18" charset="0"/>
                          <a:ea typeface="Cambria Math" panose="02040503050406030204" pitchFamily="18" charset="0"/>
                        </a:rPr>
                        <m:t>𝐴</m:t>
                      </m:r>
                      <m:r>
                        <a:rPr lang="pt-PT" sz="1200" b="0" i="1">
                          <a:latin typeface="Cambria Math" panose="02040503050406030204" pitchFamily="18" charset="0"/>
                          <a:ea typeface="Cambria Math" panose="02040503050406030204" pitchFamily="18" charset="0"/>
                        </a:rPr>
                        <m:t>1 ×</m:t>
                      </m:r>
                      <m:r>
                        <a:rPr lang="pt-PT" sz="1200" b="0" i="1">
                          <a:solidFill>
                            <a:schemeClr val="tx1"/>
                          </a:solidFill>
                          <a:effectLst/>
                          <a:latin typeface="Cambria Math" panose="02040503050406030204" pitchFamily="18" charset="0"/>
                          <a:ea typeface="+mn-ea"/>
                          <a:cs typeface="+mn-cs"/>
                        </a:rPr>
                        <m:t>𝑉</m:t>
                      </m:r>
                    </m:num>
                    <m:den>
                      <m:r>
                        <a:rPr lang="pt-PT" sz="1200" b="0" i="1">
                          <a:latin typeface="Cambria Math" panose="02040503050406030204" pitchFamily="18" charset="0"/>
                        </a:rPr>
                        <m:t>5</m:t>
                      </m:r>
                    </m:den>
                  </m:f>
                </m:oMath>
              </a14:m>
              <a:endParaRPr lang="pt-PT" sz="1200"/>
            </a:p>
          </xdr:txBody>
        </xdr:sp>
      </mc:Choice>
      <mc:Fallback xmlns="">
        <xdr:sp macro="" textlink="">
          <xdr:nvSpPr>
            <xdr:cNvPr id="21" name="CaixaDeTexto 20">
              <a:extLst>
                <a:ext uri="{FF2B5EF4-FFF2-40B4-BE49-F238E27FC236}">
                  <a16:creationId xmlns:a16="http://schemas.microsoft.com/office/drawing/2014/main" id="{F00FCC6A-FDA9-DE8E-E479-B5F1F209B4D6}"/>
                </a:ext>
              </a:extLst>
            </xdr:cNvPr>
            <xdr:cNvSpPr txBox="1"/>
          </xdr:nvSpPr>
          <xdr:spPr>
            <a:xfrm>
              <a:off x="998965" y="24491706"/>
              <a:ext cx="1257523"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lang="pt-PT" sz="1200" b="0"/>
                <a:t>C1 </a:t>
              </a:r>
              <a:r>
                <a:rPr lang="pt-PT" sz="1200" b="0" i="0">
                  <a:latin typeface="Cambria Math" panose="02040503050406030204" pitchFamily="18" charset="0"/>
                </a:rPr>
                <a:t>=(𝑘_6</a:t>
              </a:r>
              <a:r>
                <a:rPr lang="pt-PT" sz="1200" b="0" i="0">
                  <a:latin typeface="Cambria Math" panose="02040503050406030204" pitchFamily="18" charset="0"/>
                  <a:ea typeface="Cambria Math" panose="02040503050406030204" pitchFamily="18" charset="0"/>
                </a:rPr>
                <a:t>× 𝑘_7  × 𝐴1 ×</a:t>
              </a:r>
              <a:r>
                <a:rPr lang="pt-PT" sz="1200" b="0" i="0">
                  <a:solidFill>
                    <a:schemeClr val="tx1"/>
                  </a:solidFill>
                  <a:effectLst/>
                  <a:latin typeface="Cambria Math" panose="02040503050406030204" pitchFamily="18" charset="0"/>
                  <a:ea typeface="+mn-ea"/>
                  <a:cs typeface="+mn-cs"/>
                </a:rPr>
                <a:t>𝑉)/</a:t>
              </a:r>
              <a:r>
                <a:rPr lang="pt-PT" sz="1200" b="0" i="0">
                  <a:latin typeface="Cambria Math" panose="02040503050406030204" pitchFamily="18" charset="0"/>
                </a:rPr>
                <a:t>5</a:t>
              </a:r>
              <a:endParaRPr lang="pt-PT" sz="1200"/>
            </a:p>
          </xdr:txBody>
        </xdr:sp>
      </mc:Fallback>
    </mc:AlternateContent>
    <xdr:clientData/>
  </xdr:oneCellAnchor>
  <xdr:twoCellAnchor>
    <xdr:from>
      <xdr:col>2</xdr:col>
      <xdr:colOff>313603</xdr:colOff>
      <xdr:row>169</xdr:row>
      <xdr:rowOff>14655</xdr:rowOff>
    </xdr:from>
    <xdr:to>
      <xdr:col>6</xdr:col>
      <xdr:colOff>337042</xdr:colOff>
      <xdr:row>171</xdr:row>
      <xdr:rowOff>146539</xdr:rowOff>
    </xdr:to>
    <xdr:sp macro="" textlink="">
      <xdr:nvSpPr>
        <xdr:cNvPr id="5666" name="Rectangle 39">
          <a:extLst>
            <a:ext uri="{FF2B5EF4-FFF2-40B4-BE49-F238E27FC236}">
              <a16:creationId xmlns:a16="http://schemas.microsoft.com/office/drawing/2014/main" id="{A0548810-030E-E55E-69D2-9A9BC3AA4EB0}"/>
            </a:ext>
          </a:extLst>
        </xdr:cNvPr>
        <xdr:cNvSpPr>
          <a:spLocks noChangeArrowheads="1"/>
        </xdr:cNvSpPr>
      </xdr:nvSpPr>
      <xdr:spPr bwMode="auto">
        <a:xfrm>
          <a:off x="745891" y="24471924"/>
          <a:ext cx="1693978" cy="512884"/>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xdr:col>
      <xdr:colOff>250644</xdr:colOff>
      <xdr:row>176</xdr:row>
      <xdr:rowOff>11066</xdr:rowOff>
    </xdr:from>
    <xdr:ext cx="1508630" cy="150126"/>
    <mc:AlternateContent xmlns:mc="http://schemas.openxmlformats.org/markup-compatibility/2006" xmlns:a14="http://schemas.microsoft.com/office/drawing/2010/main">
      <mc:Choice Requires="a14">
        <xdr:sp macro="" textlink="">
          <xdr:nvSpPr>
            <xdr:cNvPr id="23" name="CaixaDeTexto 22">
              <a:extLst>
                <a:ext uri="{FF2B5EF4-FFF2-40B4-BE49-F238E27FC236}">
                  <a16:creationId xmlns:a16="http://schemas.microsoft.com/office/drawing/2014/main" id="{A1ABB04F-1A05-6A90-6431-B35F8B4F180E}"/>
                </a:ext>
              </a:extLst>
            </xdr:cNvPr>
            <xdr:cNvSpPr txBox="1"/>
          </xdr:nvSpPr>
          <xdr:spPr>
            <a:xfrm>
              <a:off x="997990" y="25574701"/>
              <a:ext cx="1508630" cy="150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lang="pt-PT" sz="1200" b="0"/>
                <a:t>C2 </a:t>
              </a:r>
              <a14:m>
                <m:oMath xmlns:m="http://schemas.openxmlformats.org/officeDocument/2006/math">
                  <m:r>
                    <a:rPr lang="pt-PT" sz="1200" b="0" i="1">
                      <a:latin typeface="Cambria Math" panose="02040503050406030204" pitchFamily="18" charset="0"/>
                    </a:rPr>
                    <m:t>=</m:t>
                  </m:r>
                  <m:sSub>
                    <m:sSubPr>
                      <m:ctrlPr>
                        <a:rPr lang="pt-PT" sz="1200" b="0" i="1">
                          <a:latin typeface="Cambria Math" panose="02040503050406030204" pitchFamily="18" charset="0"/>
                        </a:rPr>
                      </m:ctrlPr>
                    </m:sSubPr>
                    <m:e>
                      <m:r>
                        <a:rPr lang="pt-PT" sz="1200" b="0" i="1">
                          <a:latin typeface="Cambria Math" panose="02040503050406030204" pitchFamily="18" charset="0"/>
                        </a:rPr>
                        <m:t>𝑘</m:t>
                      </m:r>
                    </m:e>
                    <m:sub>
                      <m:r>
                        <a:rPr lang="pt-PT" sz="1200" b="0" i="1">
                          <a:latin typeface="Cambria Math" panose="02040503050406030204" pitchFamily="18" charset="0"/>
                        </a:rPr>
                        <m:t>8</m:t>
                      </m:r>
                    </m:sub>
                  </m:sSub>
                  <m:r>
                    <a:rPr lang="pt-PT" sz="1200" b="0" i="1">
                      <a:latin typeface="Cambria Math" panose="02040503050406030204" pitchFamily="18" charset="0"/>
                      <a:ea typeface="Cambria Math" panose="02040503050406030204" pitchFamily="18" charset="0"/>
                    </a:rPr>
                    <m:t>×</m:t>
                  </m:r>
                  <m:sSub>
                    <m:sSubPr>
                      <m:ctrlPr>
                        <a:rPr lang="pt-PT" sz="1200" b="0" i="1">
                          <a:latin typeface="Cambria Math" panose="02040503050406030204" pitchFamily="18" charset="0"/>
                          <a:ea typeface="Cambria Math" panose="02040503050406030204" pitchFamily="18" charset="0"/>
                        </a:rPr>
                      </m:ctrlPr>
                    </m:sSubPr>
                    <m:e>
                      <m:r>
                        <a:rPr lang="pt-PT" sz="1200" b="0" i="1">
                          <a:latin typeface="Cambria Math" panose="02040503050406030204" pitchFamily="18" charset="0"/>
                          <a:ea typeface="Cambria Math" panose="02040503050406030204" pitchFamily="18" charset="0"/>
                        </a:rPr>
                        <m:t>𝑘</m:t>
                      </m:r>
                    </m:e>
                    <m:sub>
                      <m:r>
                        <a:rPr lang="pt-PT" sz="1200" b="0" i="1">
                          <a:latin typeface="Cambria Math" panose="02040503050406030204" pitchFamily="18" charset="0"/>
                          <a:ea typeface="Cambria Math" panose="02040503050406030204" pitchFamily="18" charset="0"/>
                        </a:rPr>
                        <m:t>9</m:t>
                      </m:r>
                    </m:sub>
                  </m:sSub>
                  <m:r>
                    <a:rPr lang="pt-PT" sz="1200" b="0" i="1">
                      <a:latin typeface="Cambria Math" panose="02040503050406030204" pitchFamily="18" charset="0"/>
                      <a:ea typeface="Cambria Math" panose="02040503050406030204" pitchFamily="18" charset="0"/>
                    </a:rPr>
                    <m:t>×</m:t>
                  </m:r>
                  <m:r>
                    <a:rPr lang="pt-PT" sz="1200" b="0" i="1">
                      <a:latin typeface="Cambria Math" panose="02040503050406030204" pitchFamily="18" charset="0"/>
                      <a:ea typeface="Cambria Math" panose="02040503050406030204" pitchFamily="18" charset="0"/>
                    </a:rPr>
                    <m:t>𝐴</m:t>
                  </m:r>
                  <m:r>
                    <a:rPr lang="pt-PT" sz="1200" b="0" i="1">
                      <a:latin typeface="Cambria Math" panose="02040503050406030204" pitchFamily="18" charset="0"/>
                      <a:ea typeface="Cambria Math" panose="02040503050406030204" pitchFamily="18" charset="0"/>
                    </a:rPr>
                    <m:t>2×</m:t>
                  </m:r>
                  <m:r>
                    <a:rPr lang="pt-PT" sz="1200" b="0" i="1">
                      <a:latin typeface="Cambria Math" panose="02040503050406030204" pitchFamily="18" charset="0"/>
                      <a:ea typeface="Cambria Math" panose="02040503050406030204" pitchFamily="18" charset="0"/>
                    </a:rPr>
                    <m:t>𝑉</m:t>
                  </m:r>
                </m:oMath>
              </a14:m>
              <a:endParaRPr lang="pt-PT" sz="1200"/>
            </a:p>
          </xdr:txBody>
        </xdr:sp>
      </mc:Choice>
      <mc:Fallback xmlns="">
        <xdr:sp macro="" textlink="">
          <xdr:nvSpPr>
            <xdr:cNvPr id="23" name="CaixaDeTexto 22">
              <a:extLst>
                <a:ext uri="{FF2B5EF4-FFF2-40B4-BE49-F238E27FC236}">
                  <a16:creationId xmlns:a16="http://schemas.microsoft.com/office/drawing/2014/main" id="{A1ABB04F-1A05-6A90-6431-B35F8B4F180E}"/>
                </a:ext>
              </a:extLst>
            </xdr:cNvPr>
            <xdr:cNvSpPr txBox="1"/>
          </xdr:nvSpPr>
          <xdr:spPr>
            <a:xfrm>
              <a:off x="997990" y="25574701"/>
              <a:ext cx="1508630" cy="150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lang="pt-PT" sz="1200" b="0"/>
                <a:t>C2 </a:t>
              </a:r>
              <a:r>
                <a:rPr lang="pt-PT" sz="1200" b="0" i="0">
                  <a:latin typeface="Cambria Math" panose="02040503050406030204" pitchFamily="18" charset="0"/>
                </a:rPr>
                <a:t>=𝑘_8</a:t>
              </a:r>
              <a:r>
                <a:rPr lang="pt-PT" sz="1200" b="0" i="0">
                  <a:latin typeface="Cambria Math" panose="02040503050406030204" pitchFamily="18" charset="0"/>
                  <a:ea typeface="Cambria Math" panose="02040503050406030204" pitchFamily="18" charset="0"/>
                </a:rPr>
                <a:t>×𝑘_9×𝐴2×𝑉</a:t>
              </a:r>
              <a:endParaRPr lang="pt-PT" sz="1200"/>
            </a:p>
          </xdr:txBody>
        </xdr:sp>
      </mc:Fallback>
    </mc:AlternateContent>
    <xdr:clientData/>
  </xdr:oneCellAnchor>
  <mc:AlternateContent xmlns:mc="http://schemas.openxmlformats.org/markup-compatibility/2006">
    <mc:Choice xmlns:a14="http://schemas.microsoft.com/office/drawing/2010/main" Requires="a14">
      <xdr:twoCellAnchor editAs="oneCell">
        <xdr:from>
          <xdr:col>1</xdr:col>
          <xdr:colOff>0</xdr:colOff>
          <xdr:row>53</xdr:row>
          <xdr:rowOff>85725</xdr:rowOff>
        </xdr:from>
        <xdr:to>
          <xdr:col>19</xdr:col>
          <xdr:colOff>0</xdr:colOff>
          <xdr:row>67</xdr:row>
          <xdr:rowOff>0</xdr:rowOff>
        </xdr:to>
        <xdr:sp macro="" textlink="">
          <xdr:nvSpPr>
            <xdr:cNvPr id="5489" name="Group Box 2417" hidden="1">
              <a:extLst>
                <a:ext uri="{63B3BB69-23CF-44E3-9099-C40C66FF867C}">
                  <a14:compatExt spid="_x0000_s5489"/>
                </a:ext>
                <a:ext uri="{FF2B5EF4-FFF2-40B4-BE49-F238E27FC236}">
                  <a16:creationId xmlns:a16="http://schemas.microsoft.com/office/drawing/2014/main" id="{00000000-0008-0000-0100-00007115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19</xdr:col>
          <xdr:colOff>0</xdr:colOff>
          <xdr:row>74</xdr:row>
          <xdr:rowOff>190500</xdr:rowOff>
        </xdr:to>
        <xdr:sp macro="" textlink="">
          <xdr:nvSpPr>
            <xdr:cNvPr id="5493" name="Group Box 2421" hidden="1">
              <a:extLst>
                <a:ext uri="{63B3BB69-23CF-44E3-9099-C40C66FF867C}">
                  <a14:compatExt spid="_x0000_s5493"/>
                </a:ext>
                <a:ext uri="{FF2B5EF4-FFF2-40B4-BE49-F238E27FC236}">
                  <a16:creationId xmlns:a16="http://schemas.microsoft.com/office/drawing/2014/main" id="{00000000-0008-0000-0100-00007515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78</xdr:row>
          <xdr:rowOff>0</xdr:rowOff>
        </xdr:from>
        <xdr:to>
          <xdr:col>18</xdr:col>
          <xdr:colOff>400050</xdr:colOff>
          <xdr:row>78</xdr:row>
          <xdr:rowOff>190500</xdr:rowOff>
        </xdr:to>
        <xdr:sp macro="" textlink="">
          <xdr:nvSpPr>
            <xdr:cNvPr id="5502" name="Option Button 2430" hidden="1">
              <a:extLst>
                <a:ext uri="{63B3BB69-23CF-44E3-9099-C40C66FF867C}">
                  <a14:compatExt spid="_x0000_s5502"/>
                </a:ext>
                <a:ext uri="{FF2B5EF4-FFF2-40B4-BE49-F238E27FC236}">
                  <a16:creationId xmlns:a16="http://schemas.microsoft.com/office/drawing/2014/main" id="{00000000-0008-0000-0100-00007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80</xdr:row>
          <xdr:rowOff>0</xdr:rowOff>
        </xdr:from>
        <xdr:to>
          <xdr:col>18</xdr:col>
          <xdr:colOff>400050</xdr:colOff>
          <xdr:row>81</xdr:row>
          <xdr:rowOff>0</xdr:rowOff>
        </xdr:to>
        <xdr:sp macro="" textlink="">
          <xdr:nvSpPr>
            <xdr:cNvPr id="5503" name="Option Button 2431" hidden="1">
              <a:extLst>
                <a:ext uri="{63B3BB69-23CF-44E3-9099-C40C66FF867C}">
                  <a14:compatExt spid="_x0000_s5503"/>
                </a:ext>
                <a:ext uri="{FF2B5EF4-FFF2-40B4-BE49-F238E27FC236}">
                  <a16:creationId xmlns:a16="http://schemas.microsoft.com/office/drawing/2014/main" id="{00000000-0008-0000-0100-00007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82</xdr:row>
          <xdr:rowOff>0</xdr:rowOff>
        </xdr:from>
        <xdr:to>
          <xdr:col>18</xdr:col>
          <xdr:colOff>400050</xdr:colOff>
          <xdr:row>83</xdr:row>
          <xdr:rowOff>0</xdr:rowOff>
        </xdr:to>
        <xdr:sp macro="" textlink="">
          <xdr:nvSpPr>
            <xdr:cNvPr id="5504" name="Option Button 2432" hidden="1">
              <a:extLst>
                <a:ext uri="{63B3BB69-23CF-44E3-9099-C40C66FF867C}">
                  <a14:compatExt spid="_x0000_s5504"/>
                </a:ext>
                <a:ext uri="{FF2B5EF4-FFF2-40B4-BE49-F238E27FC236}">
                  <a16:creationId xmlns:a16="http://schemas.microsoft.com/office/drawing/2014/main" id="{00000000-0008-0000-0100-00008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83</xdr:row>
          <xdr:rowOff>85725</xdr:rowOff>
        </xdr:from>
        <xdr:to>
          <xdr:col>18</xdr:col>
          <xdr:colOff>400050</xdr:colOff>
          <xdr:row>85</xdr:row>
          <xdr:rowOff>0</xdr:rowOff>
        </xdr:to>
        <xdr:sp macro="" textlink="">
          <xdr:nvSpPr>
            <xdr:cNvPr id="5505" name="Option Button 2433" hidden="1">
              <a:extLst>
                <a:ext uri="{63B3BB69-23CF-44E3-9099-C40C66FF867C}">
                  <a14:compatExt spid="_x0000_s5505"/>
                </a:ext>
                <a:ext uri="{FF2B5EF4-FFF2-40B4-BE49-F238E27FC236}">
                  <a16:creationId xmlns:a16="http://schemas.microsoft.com/office/drawing/2014/main" id="{00000000-0008-0000-0100-00008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19</xdr:col>
          <xdr:colOff>0</xdr:colOff>
          <xdr:row>85</xdr:row>
          <xdr:rowOff>0</xdr:rowOff>
        </xdr:to>
        <xdr:sp macro="" textlink="">
          <xdr:nvSpPr>
            <xdr:cNvPr id="5506" name="Group Box 2434" hidden="1">
              <a:extLst>
                <a:ext uri="{63B3BB69-23CF-44E3-9099-C40C66FF867C}">
                  <a14:compatExt spid="_x0000_s5506"/>
                </a:ext>
                <a:ext uri="{FF2B5EF4-FFF2-40B4-BE49-F238E27FC236}">
                  <a16:creationId xmlns:a16="http://schemas.microsoft.com/office/drawing/2014/main" id="{00000000-0008-0000-0100-00008215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87</xdr:row>
          <xdr:rowOff>85725</xdr:rowOff>
        </xdr:from>
        <xdr:to>
          <xdr:col>19</xdr:col>
          <xdr:colOff>0</xdr:colOff>
          <xdr:row>95</xdr:row>
          <xdr:rowOff>0</xdr:rowOff>
        </xdr:to>
        <xdr:sp macro="" textlink="">
          <xdr:nvSpPr>
            <xdr:cNvPr id="5515" name="Group Box 2443" hidden="1">
              <a:extLst>
                <a:ext uri="{63B3BB69-23CF-44E3-9099-C40C66FF867C}">
                  <a14:compatExt spid="_x0000_s5515"/>
                </a:ext>
                <a:ext uri="{FF2B5EF4-FFF2-40B4-BE49-F238E27FC236}">
                  <a16:creationId xmlns:a16="http://schemas.microsoft.com/office/drawing/2014/main" id="{00000000-0008-0000-0100-00008B15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88</xdr:row>
          <xdr:rowOff>0</xdr:rowOff>
        </xdr:from>
        <xdr:to>
          <xdr:col>18</xdr:col>
          <xdr:colOff>400050</xdr:colOff>
          <xdr:row>89</xdr:row>
          <xdr:rowOff>0</xdr:rowOff>
        </xdr:to>
        <xdr:sp macro="" textlink="">
          <xdr:nvSpPr>
            <xdr:cNvPr id="5520" name="Option Button 2448" hidden="1">
              <a:extLst>
                <a:ext uri="{63B3BB69-23CF-44E3-9099-C40C66FF867C}">
                  <a14:compatExt spid="_x0000_s5520"/>
                </a:ext>
                <a:ext uri="{FF2B5EF4-FFF2-40B4-BE49-F238E27FC236}">
                  <a16:creationId xmlns:a16="http://schemas.microsoft.com/office/drawing/2014/main" id="{00000000-0008-0000-0100-00009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90</xdr:row>
          <xdr:rowOff>0</xdr:rowOff>
        </xdr:from>
        <xdr:to>
          <xdr:col>18</xdr:col>
          <xdr:colOff>400050</xdr:colOff>
          <xdr:row>91</xdr:row>
          <xdr:rowOff>0</xdr:rowOff>
        </xdr:to>
        <xdr:sp macro="" textlink="">
          <xdr:nvSpPr>
            <xdr:cNvPr id="5521" name="Option Button 2449" hidden="1">
              <a:extLst>
                <a:ext uri="{63B3BB69-23CF-44E3-9099-C40C66FF867C}">
                  <a14:compatExt spid="_x0000_s5521"/>
                </a:ext>
                <a:ext uri="{FF2B5EF4-FFF2-40B4-BE49-F238E27FC236}">
                  <a16:creationId xmlns:a16="http://schemas.microsoft.com/office/drawing/2014/main" id="{00000000-0008-0000-0100-00009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92</xdr:row>
          <xdr:rowOff>0</xdr:rowOff>
        </xdr:from>
        <xdr:to>
          <xdr:col>18</xdr:col>
          <xdr:colOff>400050</xdr:colOff>
          <xdr:row>92</xdr:row>
          <xdr:rowOff>190500</xdr:rowOff>
        </xdr:to>
        <xdr:sp macro="" textlink="">
          <xdr:nvSpPr>
            <xdr:cNvPr id="5522" name="Option Button 2450" hidden="1">
              <a:extLst>
                <a:ext uri="{63B3BB69-23CF-44E3-9099-C40C66FF867C}">
                  <a14:compatExt spid="_x0000_s5522"/>
                </a:ext>
                <a:ext uri="{FF2B5EF4-FFF2-40B4-BE49-F238E27FC236}">
                  <a16:creationId xmlns:a16="http://schemas.microsoft.com/office/drawing/2014/main" id="{00000000-0008-0000-0100-00009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94</xdr:row>
          <xdr:rowOff>0</xdr:rowOff>
        </xdr:from>
        <xdr:to>
          <xdr:col>18</xdr:col>
          <xdr:colOff>400050</xdr:colOff>
          <xdr:row>95</xdr:row>
          <xdr:rowOff>0</xdr:rowOff>
        </xdr:to>
        <xdr:sp macro="" textlink="">
          <xdr:nvSpPr>
            <xdr:cNvPr id="5523" name="Option Button 2451" hidden="1">
              <a:extLst>
                <a:ext uri="{63B3BB69-23CF-44E3-9099-C40C66FF867C}">
                  <a14:compatExt spid="_x0000_s5523"/>
                </a:ext>
                <a:ext uri="{FF2B5EF4-FFF2-40B4-BE49-F238E27FC236}">
                  <a16:creationId xmlns:a16="http://schemas.microsoft.com/office/drawing/2014/main" id="{00000000-0008-0000-0100-00009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97</xdr:row>
          <xdr:rowOff>85725</xdr:rowOff>
        </xdr:from>
        <xdr:to>
          <xdr:col>19</xdr:col>
          <xdr:colOff>0</xdr:colOff>
          <xdr:row>107</xdr:row>
          <xdr:rowOff>0</xdr:rowOff>
        </xdr:to>
        <xdr:sp macro="" textlink="">
          <xdr:nvSpPr>
            <xdr:cNvPr id="5532" name="Group Box 2460" hidden="1">
              <a:extLst>
                <a:ext uri="{63B3BB69-23CF-44E3-9099-C40C66FF867C}">
                  <a14:compatExt spid="_x0000_s5532"/>
                </a:ext>
                <a:ext uri="{FF2B5EF4-FFF2-40B4-BE49-F238E27FC236}">
                  <a16:creationId xmlns:a16="http://schemas.microsoft.com/office/drawing/2014/main" id="{00000000-0008-0000-0100-00009C15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98</xdr:row>
          <xdr:rowOff>0</xdr:rowOff>
        </xdr:from>
        <xdr:to>
          <xdr:col>18</xdr:col>
          <xdr:colOff>400050</xdr:colOff>
          <xdr:row>99</xdr:row>
          <xdr:rowOff>0</xdr:rowOff>
        </xdr:to>
        <xdr:sp macro="" textlink="">
          <xdr:nvSpPr>
            <xdr:cNvPr id="5533" name="Option Button 2461" hidden="1">
              <a:extLst>
                <a:ext uri="{63B3BB69-23CF-44E3-9099-C40C66FF867C}">
                  <a14:compatExt spid="_x0000_s5533"/>
                </a:ext>
                <a:ext uri="{FF2B5EF4-FFF2-40B4-BE49-F238E27FC236}">
                  <a16:creationId xmlns:a16="http://schemas.microsoft.com/office/drawing/2014/main" id="{00000000-0008-0000-0100-00009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100</xdr:row>
          <xdr:rowOff>0</xdr:rowOff>
        </xdr:from>
        <xdr:to>
          <xdr:col>18</xdr:col>
          <xdr:colOff>400050</xdr:colOff>
          <xdr:row>101</xdr:row>
          <xdr:rowOff>0</xdr:rowOff>
        </xdr:to>
        <xdr:sp macro="" textlink="">
          <xdr:nvSpPr>
            <xdr:cNvPr id="5534" name="Option Button 2462" hidden="1">
              <a:extLst>
                <a:ext uri="{63B3BB69-23CF-44E3-9099-C40C66FF867C}">
                  <a14:compatExt spid="_x0000_s5534"/>
                </a:ext>
                <a:ext uri="{FF2B5EF4-FFF2-40B4-BE49-F238E27FC236}">
                  <a16:creationId xmlns:a16="http://schemas.microsoft.com/office/drawing/2014/main" id="{00000000-0008-0000-0100-00009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102</xdr:row>
          <xdr:rowOff>0</xdr:rowOff>
        </xdr:from>
        <xdr:to>
          <xdr:col>18</xdr:col>
          <xdr:colOff>400050</xdr:colOff>
          <xdr:row>103</xdr:row>
          <xdr:rowOff>0</xdr:rowOff>
        </xdr:to>
        <xdr:sp macro="" textlink="">
          <xdr:nvSpPr>
            <xdr:cNvPr id="5535" name="Option Button 2463" hidden="1">
              <a:extLst>
                <a:ext uri="{63B3BB69-23CF-44E3-9099-C40C66FF867C}">
                  <a14:compatExt spid="_x0000_s5535"/>
                </a:ext>
                <a:ext uri="{FF2B5EF4-FFF2-40B4-BE49-F238E27FC236}">
                  <a16:creationId xmlns:a16="http://schemas.microsoft.com/office/drawing/2014/main" id="{00000000-0008-0000-0100-00009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104</xdr:row>
          <xdr:rowOff>0</xdr:rowOff>
        </xdr:from>
        <xdr:to>
          <xdr:col>18</xdr:col>
          <xdr:colOff>400050</xdr:colOff>
          <xdr:row>105</xdr:row>
          <xdr:rowOff>0</xdr:rowOff>
        </xdr:to>
        <xdr:sp macro="" textlink="">
          <xdr:nvSpPr>
            <xdr:cNvPr id="5536" name="Option Button 2464" hidden="1">
              <a:extLst>
                <a:ext uri="{63B3BB69-23CF-44E3-9099-C40C66FF867C}">
                  <a14:compatExt spid="_x0000_s5536"/>
                </a:ext>
                <a:ext uri="{FF2B5EF4-FFF2-40B4-BE49-F238E27FC236}">
                  <a16:creationId xmlns:a16="http://schemas.microsoft.com/office/drawing/2014/main" id="{00000000-0008-0000-0100-0000A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105</xdr:row>
          <xdr:rowOff>85725</xdr:rowOff>
        </xdr:from>
        <xdr:to>
          <xdr:col>18</xdr:col>
          <xdr:colOff>400050</xdr:colOff>
          <xdr:row>107</xdr:row>
          <xdr:rowOff>0</xdr:rowOff>
        </xdr:to>
        <xdr:sp macro="" textlink="">
          <xdr:nvSpPr>
            <xdr:cNvPr id="5537" name="Option Button 2465" hidden="1">
              <a:extLst>
                <a:ext uri="{63B3BB69-23CF-44E3-9099-C40C66FF867C}">
                  <a14:compatExt spid="_x0000_s5537"/>
                </a:ext>
                <a:ext uri="{FF2B5EF4-FFF2-40B4-BE49-F238E27FC236}">
                  <a16:creationId xmlns:a16="http://schemas.microsoft.com/office/drawing/2014/main" id="{00000000-0008-0000-0100-0000A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54</xdr:row>
          <xdr:rowOff>0</xdr:rowOff>
        </xdr:from>
        <xdr:to>
          <xdr:col>18</xdr:col>
          <xdr:colOff>400050</xdr:colOff>
          <xdr:row>55</xdr:row>
          <xdr:rowOff>0</xdr:rowOff>
        </xdr:to>
        <xdr:sp macro="" textlink="">
          <xdr:nvSpPr>
            <xdr:cNvPr id="5604" name="Option Button 2532" hidden="1">
              <a:extLst>
                <a:ext uri="{63B3BB69-23CF-44E3-9099-C40C66FF867C}">
                  <a14:compatExt spid="_x0000_s5604"/>
                </a:ext>
                <a:ext uri="{FF2B5EF4-FFF2-40B4-BE49-F238E27FC236}">
                  <a16:creationId xmlns:a16="http://schemas.microsoft.com/office/drawing/2014/main" id="{00000000-0008-0000-0100-0000E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56</xdr:row>
          <xdr:rowOff>0</xdr:rowOff>
        </xdr:from>
        <xdr:to>
          <xdr:col>18</xdr:col>
          <xdr:colOff>400050</xdr:colOff>
          <xdr:row>57</xdr:row>
          <xdr:rowOff>0</xdr:rowOff>
        </xdr:to>
        <xdr:sp macro="" textlink="">
          <xdr:nvSpPr>
            <xdr:cNvPr id="5605" name="Option Button 2533" hidden="1">
              <a:extLst>
                <a:ext uri="{63B3BB69-23CF-44E3-9099-C40C66FF867C}">
                  <a14:compatExt spid="_x0000_s5605"/>
                </a:ext>
                <a:ext uri="{FF2B5EF4-FFF2-40B4-BE49-F238E27FC236}">
                  <a16:creationId xmlns:a16="http://schemas.microsoft.com/office/drawing/2014/main" id="{00000000-0008-0000-0100-0000E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58</xdr:row>
          <xdr:rowOff>0</xdr:rowOff>
        </xdr:from>
        <xdr:to>
          <xdr:col>18</xdr:col>
          <xdr:colOff>400050</xdr:colOff>
          <xdr:row>58</xdr:row>
          <xdr:rowOff>190500</xdr:rowOff>
        </xdr:to>
        <xdr:sp macro="" textlink="">
          <xdr:nvSpPr>
            <xdr:cNvPr id="5606" name="Option Button 2534" hidden="1">
              <a:extLst>
                <a:ext uri="{63B3BB69-23CF-44E3-9099-C40C66FF867C}">
                  <a14:compatExt spid="_x0000_s5606"/>
                </a:ext>
                <a:ext uri="{FF2B5EF4-FFF2-40B4-BE49-F238E27FC236}">
                  <a16:creationId xmlns:a16="http://schemas.microsoft.com/office/drawing/2014/main" id="{00000000-0008-0000-0100-0000E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60</xdr:row>
          <xdr:rowOff>0</xdr:rowOff>
        </xdr:from>
        <xdr:to>
          <xdr:col>18</xdr:col>
          <xdr:colOff>400050</xdr:colOff>
          <xdr:row>61</xdr:row>
          <xdr:rowOff>0</xdr:rowOff>
        </xdr:to>
        <xdr:sp macro="" textlink="">
          <xdr:nvSpPr>
            <xdr:cNvPr id="5607" name="Option Button 2535" hidden="1">
              <a:extLst>
                <a:ext uri="{63B3BB69-23CF-44E3-9099-C40C66FF867C}">
                  <a14:compatExt spid="_x0000_s5607"/>
                </a:ext>
                <a:ext uri="{FF2B5EF4-FFF2-40B4-BE49-F238E27FC236}">
                  <a16:creationId xmlns:a16="http://schemas.microsoft.com/office/drawing/2014/main" id="{00000000-0008-0000-0100-0000E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62</xdr:row>
          <xdr:rowOff>0</xdr:rowOff>
        </xdr:from>
        <xdr:to>
          <xdr:col>18</xdr:col>
          <xdr:colOff>400050</xdr:colOff>
          <xdr:row>63</xdr:row>
          <xdr:rowOff>0</xdr:rowOff>
        </xdr:to>
        <xdr:sp macro="" textlink="">
          <xdr:nvSpPr>
            <xdr:cNvPr id="5608" name="Option Button 2536" hidden="1">
              <a:extLst>
                <a:ext uri="{63B3BB69-23CF-44E3-9099-C40C66FF867C}">
                  <a14:compatExt spid="_x0000_s5608"/>
                </a:ext>
                <a:ext uri="{FF2B5EF4-FFF2-40B4-BE49-F238E27FC236}">
                  <a16:creationId xmlns:a16="http://schemas.microsoft.com/office/drawing/2014/main" id="{00000000-0008-0000-0100-0000E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64</xdr:row>
          <xdr:rowOff>0</xdr:rowOff>
        </xdr:from>
        <xdr:to>
          <xdr:col>18</xdr:col>
          <xdr:colOff>400050</xdr:colOff>
          <xdr:row>65</xdr:row>
          <xdr:rowOff>0</xdr:rowOff>
        </xdr:to>
        <xdr:sp macro="" textlink="">
          <xdr:nvSpPr>
            <xdr:cNvPr id="5609" name="Option Button 2537" hidden="1">
              <a:extLst>
                <a:ext uri="{63B3BB69-23CF-44E3-9099-C40C66FF867C}">
                  <a14:compatExt spid="_x0000_s5609"/>
                </a:ext>
                <a:ext uri="{FF2B5EF4-FFF2-40B4-BE49-F238E27FC236}">
                  <a16:creationId xmlns:a16="http://schemas.microsoft.com/office/drawing/2014/main" id="{00000000-0008-0000-0100-0000E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117</xdr:row>
          <xdr:rowOff>66675</xdr:rowOff>
        </xdr:from>
        <xdr:to>
          <xdr:col>18</xdr:col>
          <xdr:colOff>504825</xdr:colOff>
          <xdr:row>119</xdr:row>
          <xdr:rowOff>19050</xdr:rowOff>
        </xdr:to>
        <xdr:sp macro="" textlink="">
          <xdr:nvSpPr>
            <xdr:cNvPr id="5677" name="Check Box 2605" hidden="1">
              <a:extLst>
                <a:ext uri="{63B3BB69-23CF-44E3-9099-C40C66FF867C}">
                  <a14:compatExt spid="_x0000_s5677"/>
                </a:ext>
                <a:ext uri="{FF2B5EF4-FFF2-40B4-BE49-F238E27FC236}">
                  <a16:creationId xmlns:a16="http://schemas.microsoft.com/office/drawing/2014/main" id="{00000000-0008-0000-0100-00002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119</xdr:row>
          <xdr:rowOff>66675</xdr:rowOff>
        </xdr:from>
        <xdr:to>
          <xdr:col>18</xdr:col>
          <xdr:colOff>504825</xdr:colOff>
          <xdr:row>121</xdr:row>
          <xdr:rowOff>19050</xdr:rowOff>
        </xdr:to>
        <xdr:sp macro="" textlink="">
          <xdr:nvSpPr>
            <xdr:cNvPr id="5678" name="Check Box 2606" hidden="1">
              <a:extLst>
                <a:ext uri="{63B3BB69-23CF-44E3-9099-C40C66FF867C}">
                  <a14:compatExt spid="_x0000_s5678"/>
                </a:ext>
                <a:ext uri="{FF2B5EF4-FFF2-40B4-BE49-F238E27FC236}">
                  <a16:creationId xmlns:a16="http://schemas.microsoft.com/office/drawing/2014/main" id="{00000000-0008-0000-0100-00002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121</xdr:row>
          <xdr:rowOff>66675</xdr:rowOff>
        </xdr:from>
        <xdr:to>
          <xdr:col>18</xdr:col>
          <xdr:colOff>504825</xdr:colOff>
          <xdr:row>123</xdr:row>
          <xdr:rowOff>19050</xdr:rowOff>
        </xdr:to>
        <xdr:sp macro="" textlink="">
          <xdr:nvSpPr>
            <xdr:cNvPr id="5679" name="Check Box 2607" hidden="1">
              <a:extLst>
                <a:ext uri="{63B3BB69-23CF-44E3-9099-C40C66FF867C}">
                  <a14:compatExt spid="_x0000_s5679"/>
                </a:ext>
                <a:ext uri="{FF2B5EF4-FFF2-40B4-BE49-F238E27FC236}">
                  <a16:creationId xmlns:a16="http://schemas.microsoft.com/office/drawing/2014/main" id="{00000000-0008-0000-0100-00002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123</xdr:row>
          <xdr:rowOff>66675</xdr:rowOff>
        </xdr:from>
        <xdr:to>
          <xdr:col>18</xdr:col>
          <xdr:colOff>504825</xdr:colOff>
          <xdr:row>125</xdr:row>
          <xdr:rowOff>19050</xdr:rowOff>
        </xdr:to>
        <xdr:sp macro="" textlink="">
          <xdr:nvSpPr>
            <xdr:cNvPr id="5680" name="Check Box 2608" hidden="1">
              <a:extLst>
                <a:ext uri="{63B3BB69-23CF-44E3-9099-C40C66FF867C}">
                  <a14:compatExt spid="_x0000_s5680"/>
                </a:ext>
                <a:ext uri="{FF2B5EF4-FFF2-40B4-BE49-F238E27FC236}">
                  <a16:creationId xmlns:a16="http://schemas.microsoft.com/office/drawing/2014/main" id="{00000000-0008-0000-0100-00003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125</xdr:row>
          <xdr:rowOff>66675</xdr:rowOff>
        </xdr:from>
        <xdr:to>
          <xdr:col>18</xdr:col>
          <xdr:colOff>504825</xdr:colOff>
          <xdr:row>127</xdr:row>
          <xdr:rowOff>19050</xdr:rowOff>
        </xdr:to>
        <xdr:sp macro="" textlink="">
          <xdr:nvSpPr>
            <xdr:cNvPr id="5681" name="Check Box 2609" hidden="1">
              <a:extLst>
                <a:ext uri="{63B3BB69-23CF-44E3-9099-C40C66FF867C}">
                  <a14:compatExt spid="_x0000_s5681"/>
                </a:ext>
                <a:ext uri="{FF2B5EF4-FFF2-40B4-BE49-F238E27FC236}">
                  <a16:creationId xmlns:a16="http://schemas.microsoft.com/office/drawing/2014/main" id="{00000000-0008-0000-0100-00003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19</xdr:col>
          <xdr:colOff>0</xdr:colOff>
          <xdr:row>51</xdr:row>
          <xdr:rowOff>0</xdr:rowOff>
        </xdr:to>
        <xdr:sp macro="" textlink="">
          <xdr:nvSpPr>
            <xdr:cNvPr id="5682" name="Group Box 2610" hidden="1">
              <a:extLst>
                <a:ext uri="{63B3BB69-23CF-44E3-9099-C40C66FF867C}">
                  <a14:compatExt spid="_x0000_s5682"/>
                </a:ext>
                <a:ext uri="{FF2B5EF4-FFF2-40B4-BE49-F238E27FC236}">
                  <a16:creationId xmlns:a16="http://schemas.microsoft.com/office/drawing/2014/main" id="{00000000-0008-0000-0100-0000321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46</xdr:row>
          <xdr:rowOff>0</xdr:rowOff>
        </xdr:from>
        <xdr:to>
          <xdr:col>18</xdr:col>
          <xdr:colOff>400050</xdr:colOff>
          <xdr:row>47</xdr:row>
          <xdr:rowOff>0</xdr:rowOff>
        </xdr:to>
        <xdr:sp macro="" textlink="">
          <xdr:nvSpPr>
            <xdr:cNvPr id="5698" name="Option Button 2626" hidden="1">
              <a:extLst>
                <a:ext uri="{63B3BB69-23CF-44E3-9099-C40C66FF867C}">
                  <a14:compatExt spid="_x0000_s5698"/>
                </a:ext>
                <a:ext uri="{FF2B5EF4-FFF2-40B4-BE49-F238E27FC236}">
                  <a16:creationId xmlns:a16="http://schemas.microsoft.com/office/drawing/2014/main" id="{00000000-0008-0000-0100-00004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48</xdr:row>
          <xdr:rowOff>0</xdr:rowOff>
        </xdr:from>
        <xdr:to>
          <xdr:col>18</xdr:col>
          <xdr:colOff>400050</xdr:colOff>
          <xdr:row>49</xdr:row>
          <xdr:rowOff>0</xdr:rowOff>
        </xdr:to>
        <xdr:sp macro="" textlink="">
          <xdr:nvSpPr>
            <xdr:cNvPr id="5700" name="Option Button 2628" hidden="1">
              <a:extLst>
                <a:ext uri="{63B3BB69-23CF-44E3-9099-C40C66FF867C}">
                  <a14:compatExt spid="_x0000_s5700"/>
                </a:ext>
                <a:ext uri="{FF2B5EF4-FFF2-40B4-BE49-F238E27FC236}">
                  <a16:creationId xmlns:a16="http://schemas.microsoft.com/office/drawing/2014/main" id="{00000000-0008-0000-0100-00004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65</xdr:row>
          <xdr:rowOff>85725</xdr:rowOff>
        </xdr:from>
        <xdr:to>
          <xdr:col>18</xdr:col>
          <xdr:colOff>400050</xdr:colOff>
          <xdr:row>67</xdr:row>
          <xdr:rowOff>0</xdr:rowOff>
        </xdr:to>
        <xdr:sp macro="" textlink="">
          <xdr:nvSpPr>
            <xdr:cNvPr id="5719" name="Option Button 2647" hidden="1">
              <a:extLst>
                <a:ext uri="{63B3BB69-23CF-44E3-9099-C40C66FF867C}">
                  <a14:compatExt spid="_x0000_s5719"/>
                </a:ext>
                <a:ext uri="{FF2B5EF4-FFF2-40B4-BE49-F238E27FC236}">
                  <a16:creationId xmlns:a16="http://schemas.microsoft.com/office/drawing/2014/main" id="{00000000-0008-0000-0100-00005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50</xdr:row>
          <xdr:rowOff>0</xdr:rowOff>
        </xdr:from>
        <xdr:to>
          <xdr:col>18</xdr:col>
          <xdr:colOff>400050</xdr:colOff>
          <xdr:row>50</xdr:row>
          <xdr:rowOff>190500</xdr:rowOff>
        </xdr:to>
        <xdr:sp macro="" textlink="">
          <xdr:nvSpPr>
            <xdr:cNvPr id="5720" name="Option Button 2648" hidden="1">
              <a:extLst>
                <a:ext uri="{63B3BB69-23CF-44E3-9099-C40C66FF867C}">
                  <a14:compatExt spid="_x0000_s5720"/>
                </a:ext>
                <a:ext uri="{FF2B5EF4-FFF2-40B4-BE49-F238E27FC236}">
                  <a16:creationId xmlns:a16="http://schemas.microsoft.com/office/drawing/2014/main" id="{00000000-0008-0000-0100-00005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182</xdr:row>
          <xdr:rowOff>66675</xdr:rowOff>
        </xdr:from>
        <xdr:to>
          <xdr:col>18</xdr:col>
          <xdr:colOff>504825</xdr:colOff>
          <xdr:row>184</xdr:row>
          <xdr:rowOff>19050</xdr:rowOff>
        </xdr:to>
        <xdr:sp macro="" textlink="">
          <xdr:nvSpPr>
            <xdr:cNvPr id="5736" name="Check Box 2664" hidden="1">
              <a:extLst>
                <a:ext uri="{63B3BB69-23CF-44E3-9099-C40C66FF867C}">
                  <a14:compatExt spid="_x0000_s5736"/>
                </a:ext>
                <a:ext uri="{FF2B5EF4-FFF2-40B4-BE49-F238E27FC236}">
                  <a16:creationId xmlns:a16="http://schemas.microsoft.com/office/drawing/2014/main" id="{00000000-0008-0000-0100-00006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184</xdr:row>
          <xdr:rowOff>66675</xdr:rowOff>
        </xdr:from>
        <xdr:to>
          <xdr:col>18</xdr:col>
          <xdr:colOff>504825</xdr:colOff>
          <xdr:row>185</xdr:row>
          <xdr:rowOff>209550</xdr:rowOff>
        </xdr:to>
        <xdr:sp macro="" textlink="">
          <xdr:nvSpPr>
            <xdr:cNvPr id="5738" name="Check Box 2666" hidden="1">
              <a:extLst>
                <a:ext uri="{63B3BB69-23CF-44E3-9099-C40C66FF867C}">
                  <a14:compatExt spid="_x0000_s5738"/>
                </a:ext>
                <a:ext uri="{FF2B5EF4-FFF2-40B4-BE49-F238E27FC236}">
                  <a16:creationId xmlns:a16="http://schemas.microsoft.com/office/drawing/2014/main" id="{00000000-0008-0000-0100-00006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188</xdr:row>
          <xdr:rowOff>66675</xdr:rowOff>
        </xdr:from>
        <xdr:to>
          <xdr:col>18</xdr:col>
          <xdr:colOff>504825</xdr:colOff>
          <xdr:row>189</xdr:row>
          <xdr:rowOff>209550</xdr:rowOff>
        </xdr:to>
        <xdr:sp macro="" textlink="">
          <xdr:nvSpPr>
            <xdr:cNvPr id="5739" name="Check Box 2667" hidden="1">
              <a:extLst>
                <a:ext uri="{63B3BB69-23CF-44E3-9099-C40C66FF867C}">
                  <a14:compatExt spid="_x0000_s5739"/>
                </a:ext>
                <a:ext uri="{FF2B5EF4-FFF2-40B4-BE49-F238E27FC236}">
                  <a16:creationId xmlns:a16="http://schemas.microsoft.com/office/drawing/2014/main" id="{00000000-0008-0000-0100-00006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70</xdr:row>
          <xdr:rowOff>0</xdr:rowOff>
        </xdr:from>
        <xdr:to>
          <xdr:col>18</xdr:col>
          <xdr:colOff>400050</xdr:colOff>
          <xdr:row>71</xdr:row>
          <xdr:rowOff>0</xdr:rowOff>
        </xdr:to>
        <xdr:sp macro="" textlink="">
          <xdr:nvSpPr>
            <xdr:cNvPr id="5741" name="Option Button 2669" hidden="1">
              <a:extLst>
                <a:ext uri="{63B3BB69-23CF-44E3-9099-C40C66FF867C}">
                  <a14:compatExt spid="_x0000_s5741"/>
                </a:ext>
                <a:ext uri="{FF2B5EF4-FFF2-40B4-BE49-F238E27FC236}">
                  <a16:creationId xmlns:a16="http://schemas.microsoft.com/office/drawing/2014/main" id="{00000000-0008-0000-0100-00006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72</xdr:row>
          <xdr:rowOff>0</xdr:rowOff>
        </xdr:from>
        <xdr:to>
          <xdr:col>18</xdr:col>
          <xdr:colOff>400050</xdr:colOff>
          <xdr:row>73</xdr:row>
          <xdr:rowOff>0</xdr:rowOff>
        </xdr:to>
        <xdr:sp macro="" textlink="">
          <xdr:nvSpPr>
            <xdr:cNvPr id="5742" name="Option Button 2670" hidden="1">
              <a:extLst>
                <a:ext uri="{63B3BB69-23CF-44E3-9099-C40C66FF867C}">
                  <a14:compatExt spid="_x0000_s5742"/>
                </a:ext>
                <a:ext uri="{FF2B5EF4-FFF2-40B4-BE49-F238E27FC236}">
                  <a16:creationId xmlns:a16="http://schemas.microsoft.com/office/drawing/2014/main" id="{00000000-0008-0000-0100-00006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73</xdr:row>
          <xdr:rowOff>85725</xdr:rowOff>
        </xdr:from>
        <xdr:to>
          <xdr:col>18</xdr:col>
          <xdr:colOff>400050</xdr:colOff>
          <xdr:row>74</xdr:row>
          <xdr:rowOff>190500</xdr:rowOff>
        </xdr:to>
        <xdr:sp macro="" textlink="">
          <xdr:nvSpPr>
            <xdr:cNvPr id="5750" name="Option Button 2678" hidden="1">
              <a:extLst>
                <a:ext uri="{63B3BB69-23CF-44E3-9099-C40C66FF867C}">
                  <a14:compatExt spid="_x0000_s5750"/>
                </a:ext>
                <a:ext uri="{FF2B5EF4-FFF2-40B4-BE49-F238E27FC236}">
                  <a16:creationId xmlns:a16="http://schemas.microsoft.com/office/drawing/2014/main" id="{00000000-0008-0000-0100-00007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490904</xdr:colOff>
      <xdr:row>1</xdr:row>
      <xdr:rowOff>80596</xdr:rowOff>
    </xdr:from>
    <xdr:to>
      <xdr:col>12</xdr:col>
      <xdr:colOff>331177</xdr:colOff>
      <xdr:row>4</xdr:row>
      <xdr:rowOff>99646</xdr:rowOff>
    </xdr:to>
    <xdr:pic>
      <xdr:nvPicPr>
        <xdr:cNvPr id="2" name="Imagem 2" descr="LOGO 3 CORES SEM FUNDO">
          <a:extLst>
            <a:ext uri="{FF2B5EF4-FFF2-40B4-BE49-F238E27FC236}">
              <a16:creationId xmlns:a16="http://schemas.microsoft.com/office/drawing/2014/main" id="{9F7FEAFA-A633-4636-9C8C-BBA7CFAC3A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6404" y="241788"/>
          <a:ext cx="2126273" cy="50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9" Type="http://schemas.openxmlformats.org/officeDocument/2006/relationships/ctrlProp" Target="../ctrlProps/ctrlProp64.xml"/><Relationship Id="rId21" Type="http://schemas.openxmlformats.org/officeDocument/2006/relationships/ctrlProp" Target="../ctrlProps/ctrlProp46.xml"/><Relationship Id="rId34" Type="http://schemas.openxmlformats.org/officeDocument/2006/relationships/ctrlProp" Target="../ctrlProps/ctrlProp59.xml"/><Relationship Id="rId42" Type="http://schemas.openxmlformats.org/officeDocument/2006/relationships/ctrlProp" Target="../ctrlProps/ctrlProp67.xml"/><Relationship Id="rId7" Type="http://schemas.openxmlformats.org/officeDocument/2006/relationships/ctrlProp" Target="../ctrlProps/ctrlProp32.xml"/><Relationship Id="rId2" Type="http://schemas.openxmlformats.org/officeDocument/2006/relationships/drawing" Target="../drawings/drawing2.xml"/><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41" Type="http://schemas.openxmlformats.org/officeDocument/2006/relationships/ctrlProp" Target="../ctrlProps/ctrlProp66.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37" Type="http://schemas.openxmlformats.org/officeDocument/2006/relationships/ctrlProp" Target="../ctrlProps/ctrlProp62.xml"/><Relationship Id="rId40" Type="http://schemas.openxmlformats.org/officeDocument/2006/relationships/ctrlProp" Target="../ctrlProps/ctrlProp65.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36" Type="http://schemas.openxmlformats.org/officeDocument/2006/relationships/ctrlProp" Target="../ctrlProps/ctrlProp61.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35" Type="http://schemas.openxmlformats.org/officeDocument/2006/relationships/ctrlProp" Target="../ctrlProps/ctrlProp60.xml"/><Relationship Id="rId43" Type="http://schemas.openxmlformats.org/officeDocument/2006/relationships/ctrlProp" Target="../ctrlProps/ctrlProp68.xml"/><Relationship Id="rId8" Type="http://schemas.openxmlformats.org/officeDocument/2006/relationships/ctrlProp" Target="../ctrlProps/ctrlProp33.xml"/><Relationship Id="rId3" Type="http://schemas.openxmlformats.org/officeDocument/2006/relationships/vmlDrawing" Target="../drawings/vmlDrawing2.v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38" Type="http://schemas.openxmlformats.org/officeDocument/2006/relationships/ctrlProp" Target="../ctrlProps/ctrlProp6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21044-0622-423B-9907-F54CF17AB8B9}">
  <sheetPr codeName="Folha2">
    <pageSetUpPr fitToPage="1"/>
  </sheetPr>
  <dimension ref="B6:AD121"/>
  <sheetViews>
    <sheetView showGridLines="0" showZeros="0" tabSelected="1" topLeftCell="A13" zoomScale="130" zoomScaleNormal="130" zoomScaleSheetLayoutView="96" workbookViewId="0">
      <selection activeCell="C13" sqref="C13"/>
    </sheetView>
  </sheetViews>
  <sheetFormatPr defaultColWidth="8.85546875" defaultRowHeight="12.75" x14ac:dyDescent="0.2"/>
  <cols>
    <col min="1" max="1" width="1.7109375" style="104" customWidth="1"/>
    <col min="2" max="2" width="10.28515625" style="104" customWidth="1"/>
    <col min="3" max="3" width="65.85546875" style="104" customWidth="1"/>
    <col min="4" max="4" width="1.140625" style="104" customWidth="1"/>
    <col min="5" max="5" width="11.85546875" style="104" customWidth="1"/>
    <col min="6" max="6" width="1.7109375" style="104" customWidth="1"/>
    <col min="7" max="7" width="7.42578125" style="104" customWidth="1"/>
    <col min="8" max="8" width="1.7109375" style="104" customWidth="1"/>
    <col min="9" max="9" width="5.85546875" style="104" customWidth="1"/>
    <col min="10" max="10" width="1.7109375" style="104" customWidth="1"/>
    <col min="11" max="11" width="10.85546875" style="105" hidden="1" customWidth="1"/>
    <col min="12" max="245" width="8.85546875" style="104"/>
    <col min="246" max="246" width="1.7109375" style="104" customWidth="1"/>
    <col min="247" max="247" width="10.28515625" style="104" customWidth="1"/>
    <col min="248" max="248" width="3.42578125" style="104" customWidth="1"/>
    <col min="249" max="249" width="4.140625" style="104" customWidth="1"/>
    <col min="250" max="250" width="9" style="104" customWidth="1"/>
    <col min="251" max="251" width="4.28515625" style="104" customWidth="1"/>
    <col min="252" max="252" width="4" style="104" customWidth="1"/>
    <col min="253" max="253" width="8.85546875" style="104"/>
    <col min="254" max="254" width="3.42578125" style="104" customWidth="1"/>
    <col min="255" max="256" width="5.7109375" style="104" customWidth="1"/>
    <col min="257" max="257" width="3.5703125" style="104" customWidth="1"/>
    <col min="258" max="258" width="3.42578125" style="104" customWidth="1"/>
    <col min="259" max="259" width="3.7109375" style="104" customWidth="1"/>
    <col min="260" max="260" width="3.42578125" style="104" customWidth="1"/>
    <col min="261" max="261" width="4.42578125" style="104" customWidth="1"/>
    <col min="262" max="262" width="1.7109375" style="104" customWidth="1"/>
    <col min="263" max="263" width="7.42578125" style="104" customWidth="1"/>
    <col min="264" max="264" width="1.7109375" style="104" customWidth="1"/>
    <col min="265" max="265" width="5.85546875" style="104" customWidth="1"/>
    <col min="266" max="266" width="1.7109375" style="104" customWidth="1"/>
    <col min="267" max="267" width="0" style="104" hidden="1" customWidth="1"/>
    <col min="268" max="501" width="8.85546875" style="104"/>
    <col min="502" max="502" width="1.7109375" style="104" customWidth="1"/>
    <col min="503" max="503" width="10.28515625" style="104" customWidth="1"/>
    <col min="504" max="504" width="3.42578125" style="104" customWidth="1"/>
    <col min="505" max="505" width="4.140625" style="104" customWidth="1"/>
    <col min="506" max="506" width="9" style="104" customWidth="1"/>
    <col min="507" max="507" width="4.28515625" style="104" customWidth="1"/>
    <col min="508" max="508" width="4" style="104" customWidth="1"/>
    <col min="509" max="509" width="8.85546875" style="104"/>
    <col min="510" max="510" width="3.42578125" style="104" customWidth="1"/>
    <col min="511" max="512" width="5.7109375" style="104" customWidth="1"/>
    <col min="513" max="513" width="3.5703125" style="104" customWidth="1"/>
    <col min="514" max="514" width="3.42578125" style="104" customWidth="1"/>
    <col min="515" max="515" width="3.7109375" style="104" customWidth="1"/>
    <col min="516" max="516" width="3.42578125" style="104" customWidth="1"/>
    <col min="517" max="517" width="4.42578125" style="104" customWidth="1"/>
    <col min="518" max="518" width="1.7109375" style="104" customWidth="1"/>
    <col min="519" max="519" width="7.42578125" style="104" customWidth="1"/>
    <col min="520" max="520" width="1.7109375" style="104" customWidth="1"/>
    <col min="521" max="521" width="5.85546875" style="104" customWidth="1"/>
    <col min="522" max="522" width="1.7109375" style="104" customWidth="1"/>
    <col min="523" max="523" width="0" style="104" hidden="1" customWidth="1"/>
    <col min="524" max="757" width="8.85546875" style="104"/>
    <col min="758" max="758" width="1.7109375" style="104" customWidth="1"/>
    <col min="759" max="759" width="10.28515625" style="104" customWidth="1"/>
    <col min="760" max="760" width="3.42578125" style="104" customWidth="1"/>
    <col min="761" max="761" width="4.140625" style="104" customWidth="1"/>
    <col min="762" max="762" width="9" style="104" customWidth="1"/>
    <col min="763" max="763" width="4.28515625" style="104" customWidth="1"/>
    <col min="764" max="764" width="4" style="104" customWidth="1"/>
    <col min="765" max="765" width="8.85546875" style="104"/>
    <col min="766" max="766" width="3.42578125" style="104" customWidth="1"/>
    <col min="767" max="768" width="5.7109375" style="104" customWidth="1"/>
    <col min="769" max="769" width="3.5703125" style="104" customWidth="1"/>
    <col min="770" max="770" width="3.42578125" style="104" customWidth="1"/>
    <col min="771" max="771" width="3.7109375" style="104" customWidth="1"/>
    <col min="772" max="772" width="3.42578125" style="104" customWidth="1"/>
    <col min="773" max="773" width="4.42578125" style="104" customWidth="1"/>
    <col min="774" max="774" width="1.7109375" style="104" customWidth="1"/>
    <col min="775" max="775" width="7.42578125" style="104" customWidth="1"/>
    <col min="776" max="776" width="1.7109375" style="104" customWidth="1"/>
    <col min="777" max="777" width="5.85546875" style="104" customWidth="1"/>
    <col min="778" max="778" width="1.7109375" style="104" customWidth="1"/>
    <col min="779" max="779" width="0" style="104" hidden="1" customWidth="1"/>
    <col min="780" max="1013" width="8.85546875" style="104"/>
    <col min="1014" max="1014" width="1.7109375" style="104" customWidth="1"/>
    <col min="1015" max="1015" width="10.28515625" style="104" customWidth="1"/>
    <col min="1016" max="1016" width="3.42578125" style="104" customWidth="1"/>
    <col min="1017" max="1017" width="4.140625" style="104" customWidth="1"/>
    <col min="1018" max="1018" width="9" style="104" customWidth="1"/>
    <col min="1019" max="1019" width="4.28515625" style="104" customWidth="1"/>
    <col min="1020" max="1020" width="4" style="104" customWidth="1"/>
    <col min="1021" max="1021" width="8.85546875" style="104"/>
    <col min="1022" max="1022" width="3.42578125" style="104" customWidth="1"/>
    <col min="1023" max="1024" width="5.7109375" style="104" customWidth="1"/>
    <col min="1025" max="1025" width="3.5703125" style="104" customWidth="1"/>
    <col min="1026" max="1026" width="3.42578125" style="104" customWidth="1"/>
    <col min="1027" max="1027" width="3.7109375" style="104" customWidth="1"/>
    <col min="1028" max="1028" width="3.42578125" style="104" customWidth="1"/>
    <col min="1029" max="1029" width="4.42578125" style="104" customWidth="1"/>
    <col min="1030" max="1030" width="1.7109375" style="104" customWidth="1"/>
    <col min="1031" max="1031" width="7.42578125" style="104" customWidth="1"/>
    <col min="1032" max="1032" width="1.7109375" style="104" customWidth="1"/>
    <col min="1033" max="1033" width="5.85546875" style="104" customWidth="1"/>
    <col min="1034" max="1034" width="1.7109375" style="104" customWidth="1"/>
    <col min="1035" max="1035" width="0" style="104" hidden="1" customWidth="1"/>
    <col min="1036" max="1269" width="8.85546875" style="104"/>
    <col min="1270" max="1270" width="1.7109375" style="104" customWidth="1"/>
    <col min="1271" max="1271" width="10.28515625" style="104" customWidth="1"/>
    <col min="1272" max="1272" width="3.42578125" style="104" customWidth="1"/>
    <col min="1273" max="1273" width="4.140625" style="104" customWidth="1"/>
    <col min="1274" max="1274" width="9" style="104" customWidth="1"/>
    <col min="1275" max="1275" width="4.28515625" style="104" customWidth="1"/>
    <col min="1276" max="1276" width="4" style="104" customWidth="1"/>
    <col min="1277" max="1277" width="8.85546875" style="104"/>
    <col min="1278" max="1278" width="3.42578125" style="104" customWidth="1"/>
    <col min="1279" max="1280" width="5.7109375" style="104" customWidth="1"/>
    <col min="1281" max="1281" width="3.5703125" style="104" customWidth="1"/>
    <col min="1282" max="1282" width="3.42578125" style="104" customWidth="1"/>
    <col min="1283" max="1283" width="3.7109375" style="104" customWidth="1"/>
    <col min="1284" max="1284" width="3.42578125" style="104" customWidth="1"/>
    <col min="1285" max="1285" width="4.42578125" style="104" customWidth="1"/>
    <col min="1286" max="1286" width="1.7109375" style="104" customWidth="1"/>
    <col min="1287" max="1287" width="7.42578125" style="104" customWidth="1"/>
    <col min="1288" max="1288" width="1.7109375" style="104" customWidth="1"/>
    <col min="1289" max="1289" width="5.85546875" style="104" customWidth="1"/>
    <col min="1290" max="1290" width="1.7109375" style="104" customWidth="1"/>
    <col min="1291" max="1291" width="0" style="104" hidden="1" customWidth="1"/>
    <col min="1292" max="1525" width="8.85546875" style="104"/>
    <col min="1526" max="1526" width="1.7109375" style="104" customWidth="1"/>
    <col min="1527" max="1527" width="10.28515625" style="104" customWidth="1"/>
    <col min="1528" max="1528" width="3.42578125" style="104" customWidth="1"/>
    <col min="1529" max="1529" width="4.140625" style="104" customWidth="1"/>
    <col min="1530" max="1530" width="9" style="104" customWidth="1"/>
    <col min="1531" max="1531" width="4.28515625" style="104" customWidth="1"/>
    <col min="1532" max="1532" width="4" style="104" customWidth="1"/>
    <col min="1533" max="1533" width="8.85546875" style="104"/>
    <col min="1534" max="1534" width="3.42578125" style="104" customWidth="1"/>
    <col min="1535" max="1536" width="5.7109375" style="104" customWidth="1"/>
    <col min="1537" max="1537" width="3.5703125" style="104" customWidth="1"/>
    <col min="1538" max="1538" width="3.42578125" style="104" customWidth="1"/>
    <col min="1539" max="1539" width="3.7109375" style="104" customWidth="1"/>
    <col min="1540" max="1540" width="3.42578125" style="104" customWidth="1"/>
    <col min="1541" max="1541" width="4.42578125" style="104" customWidth="1"/>
    <col min="1542" max="1542" width="1.7109375" style="104" customWidth="1"/>
    <col min="1543" max="1543" width="7.42578125" style="104" customWidth="1"/>
    <col min="1544" max="1544" width="1.7109375" style="104" customWidth="1"/>
    <col min="1545" max="1545" width="5.85546875" style="104" customWidth="1"/>
    <col min="1546" max="1546" width="1.7109375" style="104" customWidth="1"/>
    <col min="1547" max="1547" width="0" style="104" hidden="1" customWidth="1"/>
    <col min="1548" max="1781" width="8.85546875" style="104"/>
    <col min="1782" max="1782" width="1.7109375" style="104" customWidth="1"/>
    <col min="1783" max="1783" width="10.28515625" style="104" customWidth="1"/>
    <col min="1784" max="1784" width="3.42578125" style="104" customWidth="1"/>
    <col min="1785" max="1785" width="4.140625" style="104" customWidth="1"/>
    <col min="1786" max="1786" width="9" style="104" customWidth="1"/>
    <col min="1787" max="1787" width="4.28515625" style="104" customWidth="1"/>
    <col min="1788" max="1788" width="4" style="104" customWidth="1"/>
    <col min="1789" max="1789" width="8.85546875" style="104"/>
    <col min="1790" max="1790" width="3.42578125" style="104" customWidth="1"/>
    <col min="1791" max="1792" width="5.7109375" style="104" customWidth="1"/>
    <col min="1793" max="1793" width="3.5703125" style="104" customWidth="1"/>
    <col min="1794" max="1794" width="3.42578125" style="104" customWidth="1"/>
    <col min="1795" max="1795" width="3.7109375" style="104" customWidth="1"/>
    <col min="1796" max="1796" width="3.42578125" style="104" customWidth="1"/>
    <col min="1797" max="1797" width="4.42578125" style="104" customWidth="1"/>
    <col min="1798" max="1798" width="1.7109375" style="104" customWidth="1"/>
    <col min="1799" max="1799" width="7.42578125" style="104" customWidth="1"/>
    <col min="1800" max="1800" width="1.7109375" style="104" customWidth="1"/>
    <col min="1801" max="1801" width="5.85546875" style="104" customWidth="1"/>
    <col min="1802" max="1802" width="1.7109375" style="104" customWidth="1"/>
    <col min="1803" max="1803" width="0" style="104" hidden="1" customWidth="1"/>
    <col min="1804" max="2037" width="8.85546875" style="104"/>
    <col min="2038" max="2038" width="1.7109375" style="104" customWidth="1"/>
    <col min="2039" max="2039" width="10.28515625" style="104" customWidth="1"/>
    <col min="2040" max="2040" width="3.42578125" style="104" customWidth="1"/>
    <col min="2041" max="2041" width="4.140625" style="104" customWidth="1"/>
    <col min="2042" max="2042" width="9" style="104" customWidth="1"/>
    <col min="2043" max="2043" width="4.28515625" style="104" customWidth="1"/>
    <col min="2044" max="2044" width="4" style="104" customWidth="1"/>
    <col min="2045" max="2045" width="8.85546875" style="104"/>
    <col min="2046" max="2046" width="3.42578125" style="104" customWidth="1"/>
    <col min="2047" max="2048" width="5.7109375" style="104" customWidth="1"/>
    <col min="2049" max="2049" width="3.5703125" style="104" customWidth="1"/>
    <col min="2050" max="2050" width="3.42578125" style="104" customWidth="1"/>
    <col min="2051" max="2051" width="3.7109375" style="104" customWidth="1"/>
    <col min="2052" max="2052" width="3.42578125" style="104" customWidth="1"/>
    <col min="2053" max="2053" width="4.42578125" style="104" customWidth="1"/>
    <col min="2054" max="2054" width="1.7109375" style="104" customWidth="1"/>
    <col min="2055" max="2055" width="7.42578125" style="104" customWidth="1"/>
    <col min="2056" max="2056" width="1.7109375" style="104" customWidth="1"/>
    <col min="2057" max="2057" width="5.85546875" style="104" customWidth="1"/>
    <col min="2058" max="2058" width="1.7109375" style="104" customWidth="1"/>
    <col min="2059" max="2059" width="0" style="104" hidden="1" customWidth="1"/>
    <col min="2060" max="2293" width="8.85546875" style="104"/>
    <col min="2294" max="2294" width="1.7109375" style="104" customWidth="1"/>
    <col min="2295" max="2295" width="10.28515625" style="104" customWidth="1"/>
    <col min="2296" max="2296" width="3.42578125" style="104" customWidth="1"/>
    <col min="2297" max="2297" width="4.140625" style="104" customWidth="1"/>
    <col min="2298" max="2298" width="9" style="104" customWidth="1"/>
    <col min="2299" max="2299" width="4.28515625" style="104" customWidth="1"/>
    <col min="2300" max="2300" width="4" style="104" customWidth="1"/>
    <col min="2301" max="2301" width="8.85546875" style="104"/>
    <col min="2302" max="2302" width="3.42578125" style="104" customWidth="1"/>
    <col min="2303" max="2304" width="5.7109375" style="104" customWidth="1"/>
    <col min="2305" max="2305" width="3.5703125" style="104" customWidth="1"/>
    <col min="2306" max="2306" width="3.42578125" style="104" customWidth="1"/>
    <col min="2307" max="2307" width="3.7109375" style="104" customWidth="1"/>
    <col min="2308" max="2308" width="3.42578125" style="104" customWidth="1"/>
    <col min="2309" max="2309" width="4.42578125" style="104" customWidth="1"/>
    <col min="2310" max="2310" width="1.7109375" style="104" customWidth="1"/>
    <col min="2311" max="2311" width="7.42578125" style="104" customWidth="1"/>
    <col min="2312" max="2312" width="1.7109375" style="104" customWidth="1"/>
    <col min="2313" max="2313" width="5.85546875" style="104" customWidth="1"/>
    <col min="2314" max="2314" width="1.7109375" style="104" customWidth="1"/>
    <col min="2315" max="2315" width="0" style="104" hidden="1" customWidth="1"/>
    <col min="2316" max="2549" width="8.85546875" style="104"/>
    <col min="2550" max="2550" width="1.7109375" style="104" customWidth="1"/>
    <col min="2551" max="2551" width="10.28515625" style="104" customWidth="1"/>
    <col min="2552" max="2552" width="3.42578125" style="104" customWidth="1"/>
    <col min="2553" max="2553" width="4.140625" style="104" customWidth="1"/>
    <col min="2554" max="2554" width="9" style="104" customWidth="1"/>
    <col min="2555" max="2555" width="4.28515625" style="104" customWidth="1"/>
    <col min="2556" max="2556" width="4" style="104" customWidth="1"/>
    <col min="2557" max="2557" width="8.85546875" style="104"/>
    <col min="2558" max="2558" width="3.42578125" style="104" customWidth="1"/>
    <col min="2559" max="2560" width="5.7109375" style="104" customWidth="1"/>
    <col min="2561" max="2561" width="3.5703125" style="104" customWidth="1"/>
    <col min="2562" max="2562" width="3.42578125" style="104" customWidth="1"/>
    <col min="2563" max="2563" width="3.7109375" style="104" customWidth="1"/>
    <col min="2564" max="2564" width="3.42578125" style="104" customWidth="1"/>
    <col min="2565" max="2565" width="4.42578125" style="104" customWidth="1"/>
    <col min="2566" max="2566" width="1.7109375" style="104" customWidth="1"/>
    <col min="2567" max="2567" width="7.42578125" style="104" customWidth="1"/>
    <col min="2568" max="2568" width="1.7109375" style="104" customWidth="1"/>
    <col min="2569" max="2569" width="5.85546875" style="104" customWidth="1"/>
    <col min="2570" max="2570" width="1.7109375" style="104" customWidth="1"/>
    <col min="2571" max="2571" width="0" style="104" hidden="1" customWidth="1"/>
    <col min="2572" max="2805" width="8.85546875" style="104"/>
    <col min="2806" max="2806" width="1.7109375" style="104" customWidth="1"/>
    <col min="2807" max="2807" width="10.28515625" style="104" customWidth="1"/>
    <col min="2808" max="2808" width="3.42578125" style="104" customWidth="1"/>
    <col min="2809" max="2809" width="4.140625" style="104" customWidth="1"/>
    <col min="2810" max="2810" width="9" style="104" customWidth="1"/>
    <col min="2811" max="2811" width="4.28515625" style="104" customWidth="1"/>
    <col min="2812" max="2812" width="4" style="104" customWidth="1"/>
    <col min="2813" max="2813" width="8.85546875" style="104"/>
    <col min="2814" max="2814" width="3.42578125" style="104" customWidth="1"/>
    <col min="2815" max="2816" width="5.7109375" style="104" customWidth="1"/>
    <col min="2817" max="2817" width="3.5703125" style="104" customWidth="1"/>
    <col min="2818" max="2818" width="3.42578125" style="104" customWidth="1"/>
    <col min="2819" max="2819" width="3.7109375" style="104" customWidth="1"/>
    <col min="2820" max="2820" width="3.42578125" style="104" customWidth="1"/>
    <col min="2821" max="2821" width="4.42578125" style="104" customWidth="1"/>
    <col min="2822" max="2822" width="1.7109375" style="104" customWidth="1"/>
    <col min="2823" max="2823" width="7.42578125" style="104" customWidth="1"/>
    <col min="2824" max="2824" width="1.7109375" style="104" customWidth="1"/>
    <col min="2825" max="2825" width="5.85546875" style="104" customWidth="1"/>
    <col min="2826" max="2826" width="1.7109375" style="104" customWidth="1"/>
    <col min="2827" max="2827" width="0" style="104" hidden="1" customWidth="1"/>
    <col min="2828" max="3061" width="8.85546875" style="104"/>
    <col min="3062" max="3062" width="1.7109375" style="104" customWidth="1"/>
    <col min="3063" max="3063" width="10.28515625" style="104" customWidth="1"/>
    <col min="3064" max="3064" width="3.42578125" style="104" customWidth="1"/>
    <col min="3065" max="3065" width="4.140625" style="104" customWidth="1"/>
    <col min="3066" max="3066" width="9" style="104" customWidth="1"/>
    <col min="3067" max="3067" width="4.28515625" style="104" customWidth="1"/>
    <col min="3068" max="3068" width="4" style="104" customWidth="1"/>
    <col min="3069" max="3069" width="8.85546875" style="104"/>
    <col min="3070" max="3070" width="3.42578125" style="104" customWidth="1"/>
    <col min="3071" max="3072" width="5.7109375" style="104" customWidth="1"/>
    <col min="3073" max="3073" width="3.5703125" style="104" customWidth="1"/>
    <col min="3074" max="3074" width="3.42578125" style="104" customWidth="1"/>
    <col min="3075" max="3075" width="3.7109375" style="104" customWidth="1"/>
    <col min="3076" max="3076" width="3.42578125" style="104" customWidth="1"/>
    <col min="3077" max="3077" width="4.42578125" style="104" customWidth="1"/>
    <col min="3078" max="3078" width="1.7109375" style="104" customWidth="1"/>
    <col min="3079" max="3079" width="7.42578125" style="104" customWidth="1"/>
    <col min="3080" max="3080" width="1.7109375" style="104" customWidth="1"/>
    <col min="3081" max="3081" width="5.85546875" style="104" customWidth="1"/>
    <col min="3082" max="3082" width="1.7109375" style="104" customWidth="1"/>
    <col min="3083" max="3083" width="0" style="104" hidden="1" customWidth="1"/>
    <col min="3084" max="3317" width="8.85546875" style="104"/>
    <col min="3318" max="3318" width="1.7109375" style="104" customWidth="1"/>
    <col min="3319" max="3319" width="10.28515625" style="104" customWidth="1"/>
    <col min="3320" max="3320" width="3.42578125" style="104" customWidth="1"/>
    <col min="3321" max="3321" width="4.140625" style="104" customWidth="1"/>
    <col min="3322" max="3322" width="9" style="104" customWidth="1"/>
    <col min="3323" max="3323" width="4.28515625" style="104" customWidth="1"/>
    <col min="3324" max="3324" width="4" style="104" customWidth="1"/>
    <col min="3325" max="3325" width="8.85546875" style="104"/>
    <col min="3326" max="3326" width="3.42578125" style="104" customWidth="1"/>
    <col min="3327" max="3328" width="5.7109375" style="104" customWidth="1"/>
    <col min="3329" max="3329" width="3.5703125" style="104" customWidth="1"/>
    <col min="3330" max="3330" width="3.42578125" style="104" customWidth="1"/>
    <col min="3331" max="3331" width="3.7109375" style="104" customWidth="1"/>
    <col min="3332" max="3332" width="3.42578125" style="104" customWidth="1"/>
    <col min="3333" max="3333" width="4.42578125" style="104" customWidth="1"/>
    <col min="3334" max="3334" width="1.7109375" style="104" customWidth="1"/>
    <col min="3335" max="3335" width="7.42578125" style="104" customWidth="1"/>
    <col min="3336" max="3336" width="1.7109375" style="104" customWidth="1"/>
    <col min="3337" max="3337" width="5.85546875" style="104" customWidth="1"/>
    <col min="3338" max="3338" width="1.7109375" style="104" customWidth="1"/>
    <col min="3339" max="3339" width="0" style="104" hidden="1" customWidth="1"/>
    <col min="3340" max="3573" width="8.85546875" style="104"/>
    <col min="3574" max="3574" width="1.7109375" style="104" customWidth="1"/>
    <col min="3575" max="3575" width="10.28515625" style="104" customWidth="1"/>
    <col min="3576" max="3576" width="3.42578125" style="104" customWidth="1"/>
    <col min="3577" max="3577" width="4.140625" style="104" customWidth="1"/>
    <col min="3578" max="3578" width="9" style="104" customWidth="1"/>
    <col min="3579" max="3579" width="4.28515625" style="104" customWidth="1"/>
    <col min="3580" max="3580" width="4" style="104" customWidth="1"/>
    <col min="3581" max="3581" width="8.85546875" style="104"/>
    <col min="3582" max="3582" width="3.42578125" style="104" customWidth="1"/>
    <col min="3583" max="3584" width="5.7109375" style="104" customWidth="1"/>
    <col min="3585" max="3585" width="3.5703125" style="104" customWidth="1"/>
    <col min="3586" max="3586" width="3.42578125" style="104" customWidth="1"/>
    <col min="3587" max="3587" width="3.7109375" style="104" customWidth="1"/>
    <col min="3588" max="3588" width="3.42578125" style="104" customWidth="1"/>
    <col min="3589" max="3589" width="4.42578125" style="104" customWidth="1"/>
    <col min="3590" max="3590" width="1.7109375" style="104" customWidth="1"/>
    <col min="3591" max="3591" width="7.42578125" style="104" customWidth="1"/>
    <col min="3592" max="3592" width="1.7109375" style="104" customWidth="1"/>
    <col min="3593" max="3593" width="5.85546875" style="104" customWidth="1"/>
    <col min="3594" max="3594" width="1.7109375" style="104" customWidth="1"/>
    <col min="3595" max="3595" width="0" style="104" hidden="1" customWidth="1"/>
    <col min="3596" max="3829" width="8.85546875" style="104"/>
    <col min="3830" max="3830" width="1.7109375" style="104" customWidth="1"/>
    <col min="3831" max="3831" width="10.28515625" style="104" customWidth="1"/>
    <col min="3832" max="3832" width="3.42578125" style="104" customWidth="1"/>
    <col min="3833" max="3833" width="4.140625" style="104" customWidth="1"/>
    <col min="3834" max="3834" width="9" style="104" customWidth="1"/>
    <col min="3835" max="3835" width="4.28515625" style="104" customWidth="1"/>
    <col min="3836" max="3836" width="4" style="104" customWidth="1"/>
    <col min="3837" max="3837" width="8.85546875" style="104"/>
    <col min="3838" max="3838" width="3.42578125" style="104" customWidth="1"/>
    <col min="3839" max="3840" width="5.7109375" style="104" customWidth="1"/>
    <col min="3841" max="3841" width="3.5703125" style="104" customWidth="1"/>
    <col min="3842" max="3842" width="3.42578125" style="104" customWidth="1"/>
    <col min="3843" max="3843" width="3.7109375" style="104" customWidth="1"/>
    <col min="3844" max="3844" width="3.42578125" style="104" customWidth="1"/>
    <col min="3845" max="3845" width="4.42578125" style="104" customWidth="1"/>
    <col min="3846" max="3846" width="1.7109375" style="104" customWidth="1"/>
    <col min="3847" max="3847" width="7.42578125" style="104" customWidth="1"/>
    <col min="3848" max="3848" width="1.7109375" style="104" customWidth="1"/>
    <col min="3849" max="3849" width="5.85546875" style="104" customWidth="1"/>
    <col min="3850" max="3850" width="1.7109375" style="104" customWidth="1"/>
    <col min="3851" max="3851" width="0" style="104" hidden="1" customWidth="1"/>
    <col min="3852" max="4085" width="8.85546875" style="104"/>
    <col min="4086" max="4086" width="1.7109375" style="104" customWidth="1"/>
    <col min="4087" max="4087" width="10.28515625" style="104" customWidth="1"/>
    <col min="4088" max="4088" width="3.42578125" style="104" customWidth="1"/>
    <col min="4089" max="4089" width="4.140625" style="104" customWidth="1"/>
    <col min="4090" max="4090" width="9" style="104" customWidth="1"/>
    <col min="4091" max="4091" width="4.28515625" style="104" customWidth="1"/>
    <col min="4092" max="4092" width="4" style="104" customWidth="1"/>
    <col min="4093" max="4093" width="8.85546875" style="104"/>
    <col min="4094" max="4094" width="3.42578125" style="104" customWidth="1"/>
    <col min="4095" max="4096" width="5.7109375" style="104" customWidth="1"/>
    <col min="4097" max="4097" width="3.5703125" style="104" customWidth="1"/>
    <col min="4098" max="4098" width="3.42578125" style="104" customWidth="1"/>
    <col min="4099" max="4099" width="3.7109375" style="104" customWidth="1"/>
    <col min="4100" max="4100" width="3.42578125" style="104" customWidth="1"/>
    <col min="4101" max="4101" width="4.42578125" style="104" customWidth="1"/>
    <col min="4102" max="4102" width="1.7109375" style="104" customWidth="1"/>
    <col min="4103" max="4103" width="7.42578125" style="104" customWidth="1"/>
    <col min="4104" max="4104" width="1.7109375" style="104" customWidth="1"/>
    <col min="4105" max="4105" width="5.85546875" style="104" customWidth="1"/>
    <col min="4106" max="4106" width="1.7109375" style="104" customWidth="1"/>
    <col min="4107" max="4107" width="0" style="104" hidden="1" customWidth="1"/>
    <col min="4108" max="4341" width="8.85546875" style="104"/>
    <col min="4342" max="4342" width="1.7109375" style="104" customWidth="1"/>
    <col min="4343" max="4343" width="10.28515625" style="104" customWidth="1"/>
    <col min="4344" max="4344" width="3.42578125" style="104" customWidth="1"/>
    <col min="4345" max="4345" width="4.140625" style="104" customWidth="1"/>
    <col min="4346" max="4346" width="9" style="104" customWidth="1"/>
    <col min="4347" max="4347" width="4.28515625" style="104" customWidth="1"/>
    <col min="4348" max="4348" width="4" style="104" customWidth="1"/>
    <col min="4349" max="4349" width="8.85546875" style="104"/>
    <col min="4350" max="4350" width="3.42578125" style="104" customWidth="1"/>
    <col min="4351" max="4352" width="5.7109375" style="104" customWidth="1"/>
    <col min="4353" max="4353" width="3.5703125" style="104" customWidth="1"/>
    <col min="4354" max="4354" width="3.42578125" style="104" customWidth="1"/>
    <col min="4355" max="4355" width="3.7109375" style="104" customWidth="1"/>
    <col min="4356" max="4356" width="3.42578125" style="104" customWidth="1"/>
    <col min="4357" max="4357" width="4.42578125" style="104" customWidth="1"/>
    <col min="4358" max="4358" width="1.7109375" style="104" customWidth="1"/>
    <col min="4359" max="4359" width="7.42578125" style="104" customWidth="1"/>
    <col min="4360" max="4360" width="1.7109375" style="104" customWidth="1"/>
    <col min="4361" max="4361" width="5.85546875" style="104" customWidth="1"/>
    <col min="4362" max="4362" width="1.7109375" style="104" customWidth="1"/>
    <col min="4363" max="4363" width="0" style="104" hidden="1" customWidth="1"/>
    <col min="4364" max="4597" width="8.85546875" style="104"/>
    <col min="4598" max="4598" width="1.7109375" style="104" customWidth="1"/>
    <col min="4599" max="4599" width="10.28515625" style="104" customWidth="1"/>
    <col min="4600" max="4600" width="3.42578125" style="104" customWidth="1"/>
    <col min="4601" max="4601" width="4.140625" style="104" customWidth="1"/>
    <col min="4602" max="4602" width="9" style="104" customWidth="1"/>
    <col min="4603" max="4603" width="4.28515625" style="104" customWidth="1"/>
    <col min="4604" max="4604" width="4" style="104" customWidth="1"/>
    <col min="4605" max="4605" width="8.85546875" style="104"/>
    <col min="4606" max="4606" width="3.42578125" style="104" customWidth="1"/>
    <col min="4607" max="4608" width="5.7109375" style="104" customWidth="1"/>
    <col min="4609" max="4609" width="3.5703125" style="104" customWidth="1"/>
    <col min="4610" max="4610" width="3.42578125" style="104" customWidth="1"/>
    <col min="4611" max="4611" width="3.7109375" style="104" customWidth="1"/>
    <col min="4612" max="4612" width="3.42578125" style="104" customWidth="1"/>
    <col min="4613" max="4613" width="4.42578125" style="104" customWidth="1"/>
    <col min="4614" max="4614" width="1.7109375" style="104" customWidth="1"/>
    <col min="4615" max="4615" width="7.42578125" style="104" customWidth="1"/>
    <col min="4616" max="4616" width="1.7109375" style="104" customWidth="1"/>
    <col min="4617" max="4617" width="5.85546875" style="104" customWidth="1"/>
    <col min="4618" max="4618" width="1.7109375" style="104" customWidth="1"/>
    <col min="4619" max="4619" width="0" style="104" hidden="1" customWidth="1"/>
    <col min="4620" max="4853" width="8.85546875" style="104"/>
    <col min="4854" max="4854" width="1.7109375" style="104" customWidth="1"/>
    <col min="4855" max="4855" width="10.28515625" style="104" customWidth="1"/>
    <col min="4856" max="4856" width="3.42578125" style="104" customWidth="1"/>
    <col min="4857" max="4857" width="4.140625" style="104" customWidth="1"/>
    <col min="4858" max="4858" width="9" style="104" customWidth="1"/>
    <col min="4859" max="4859" width="4.28515625" style="104" customWidth="1"/>
    <col min="4860" max="4860" width="4" style="104" customWidth="1"/>
    <col min="4861" max="4861" width="8.85546875" style="104"/>
    <col min="4862" max="4862" width="3.42578125" style="104" customWidth="1"/>
    <col min="4863" max="4864" width="5.7109375" style="104" customWidth="1"/>
    <col min="4865" max="4865" width="3.5703125" style="104" customWidth="1"/>
    <col min="4866" max="4866" width="3.42578125" style="104" customWidth="1"/>
    <col min="4867" max="4867" width="3.7109375" style="104" customWidth="1"/>
    <col min="4868" max="4868" width="3.42578125" style="104" customWidth="1"/>
    <col min="4869" max="4869" width="4.42578125" style="104" customWidth="1"/>
    <col min="4870" max="4870" width="1.7109375" style="104" customWidth="1"/>
    <col min="4871" max="4871" width="7.42578125" style="104" customWidth="1"/>
    <col min="4872" max="4872" width="1.7109375" style="104" customWidth="1"/>
    <col min="4873" max="4873" width="5.85546875" style="104" customWidth="1"/>
    <col min="4874" max="4874" width="1.7109375" style="104" customWidth="1"/>
    <col min="4875" max="4875" width="0" style="104" hidden="1" customWidth="1"/>
    <col min="4876" max="5109" width="8.85546875" style="104"/>
    <col min="5110" max="5110" width="1.7109375" style="104" customWidth="1"/>
    <col min="5111" max="5111" width="10.28515625" style="104" customWidth="1"/>
    <col min="5112" max="5112" width="3.42578125" style="104" customWidth="1"/>
    <col min="5113" max="5113" width="4.140625" style="104" customWidth="1"/>
    <col min="5114" max="5114" width="9" style="104" customWidth="1"/>
    <col min="5115" max="5115" width="4.28515625" style="104" customWidth="1"/>
    <col min="5116" max="5116" width="4" style="104" customWidth="1"/>
    <col min="5117" max="5117" width="8.85546875" style="104"/>
    <col min="5118" max="5118" width="3.42578125" style="104" customWidth="1"/>
    <col min="5119" max="5120" width="5.7109375" style="104" customWidth="1"/>
    <col min="5121" max="5121" width="3.5703125" style="104" customWidth="1"/>
    <col min="5122" max="5122" width="3.42578125" style="104" customWidth="1"/>
    <col min="5123" max="5123" width="3.7109375" style="104" customWidth="1"/>
    <col min="5124" max="5124" width="3.42578125" style="104" customWidth="1"/>
    <col min="5125" max="5125" width="4.42578125" style="104" customWidth="1"/>
    <col min="5126" max="5126" width="1.7109375" style="104" customWidth="1"/>
    <col min="5127" max="5127" width="7.42578125" style="104" customWidth="1"/>
    <col min="5128" max="5128" width="1.7109375" style="104" customWidth="1"/>
    <col min="5129" max="5129" width="5.85546875" style="104" customWidth="1"/>
    <col min="5130" max="5130" width="1.7109375" style="104" customWidth="1"/>
    <col min="5131" max="5131" width="0" style="104" hidden="1" customWidth="1"/>
    <col min="5132" max="5365" width="8.85546875" style="104"/>
    <col min="5366" max="5366" width="1.7109375" style="104" customWidth="1"/>
    <col min="5367" max="5367" width="10.28515625" style="104" customWidth="1"/>
    <col min="5368" max="5368" width="3.42578125" style="104" customWidth="1"/>
    <col min="5369" max="5369" width="4.140625" style="104" customWidth="1"/>
    <col min="5370" max="5370" width="9" style="104" customWidth="1"/>
    <col min="5371" max="5371" width="4.28515625" style="104" customWidth="1"/>
    <col min="5372" max="5372" width="4" style="104" customWidth="1"/>
    <col min="5373" max="5373" width="8.85546875" style="104"/>
    <col min="5374" max="5374" width="3.42578125" style="104" customWidth="1"/>
    <col min="5375" max="5376" width="5.7109375" style="104" customWidth="1"/>
    <col min="5377" max="5377" width="3.5703125" style="104" customWidth="1"/>
    <col min="5378" max="5378" width="3.42578125" style="104" customWidth="1"/>
    <col min="5379" max="5379" width="3.7109375" style="104" customWidth="1"/>
    <col min="5380" max="5380" width="3.42578125" style="104" customWidth="1"/>
    <col min="5381" max="5381" width="4.42578125" style="104" customWidth="1"/>
    <col min="5382" max="5382" width="1.7109375" style="104" customWidth="1"/>
    <col min="5383" max="5383" width="7.42578125" style="104" customWidth="1"/>
    <col min="5384" max="5384" width="1.7109375" style="104" customWidth="1"/>
    <col min="5385" max="5385" width="5.85546875" style="104" customWidth="1"/>
    <col min="5386" max="5386" width="1.7109375" style="104" customWidth="1"/>
    <col min="5387" max="5387" width="0" style="104" hidden="1" customWidth="1"/>
    <col min="5388" max="5621" width="8.85546875" style="104"/>
    <col min="5622" max="5622" width="1.7109375" style="104" customWidth="1"/>
    <col min="5623" max="5623" width="10.28515625" style="104" customWidth="1"/>
    <col min="5624" max="5624" width="3.42578125" style="104" customWidth="1"/>
    <col min="5625" max="5625" width="4.140625" style="104" customWidth="1"/>
    <col min="5626" max="5626" width="9" style="104" customWidth="1"/>
    <col min="5627" max="5627" width="4.28515625" style="104" customWidth="1"/>
    <col min="5628" max="5628" width="4" style="104" customWidth="1"/>
    <col min="5629" max="5629" width="8.85546875" style="104"/>
    <col min="5630" max="5630" width="3.42578125" style="104" customWidth="1"/>
    <col min="5631" max="5632" width="5.7109375" style="104" customWidth="1"/>
    <col min="5633" max="5633" width="3.5703125" style="104" customWidth="1"/>
    <col min="5634" max="5634" width="3.42578125" style="104" customWidth="1"/>
    <col min="5635" max="5635" width="3.7109375" style="104" customWidth="1"/>
    <col min="5636" max="5636" width="3.42578125" style="104" customWidth="1"/>
    <col min="5637" max="5637" width="4.42578125" style="104" customWidth="1"/>
    <col min="5638" max="5638" width="1.7109375" style="104" customWidth="1"/>
    <col min="5639" max="5639" width="7.42578125" style="104" customWidth="1"/>
    <col min="5640" max="5640" width="1.7109375" style="104" customWidth="1"/>
    <col min="5641" max="5641" width="5.85546875" style="104" customWidth="1"/>
    <col min="5642" max="5642" width="1.7109375" style="104" customWidth="1"/>
    <col min="5643" max="5643" width="0" style="104" hidden="1" customWidth="1"/>
    <col min="5644" max="5877" width="8.85546875" style="104"/>
    <col min="5878" max="5878" width="1.7109375" style="104" customWidth="1"/>
    <col min="5879" max="5879" width="10.28515625" style="104" customWidth="1"/>
    <col min="5880" max="5880" width="3.42578125" style="104" customWidth="1"/>
    <col min="5881" max="5881" width="4.140625" style="104" customWidth="1"/>
    <col min="5882" max="5882" width="9" style="104" customWidth="1"/>
    <col min="5883" max="5883" width="4.28515625" style="104" customWidth="1"/>
    <col min="5884" max="5884" width="4" style="104" customWidth="1"/>
    <col min="5885" max="5885" width="8.85546875" style="104"/>
    <col min="5886" max="5886" width="3.42578125" style="104" customWidth="1"/>
    <col min="5887" max="5888" width="5.7109375" style="104" customWidth="1"/>
    <col min="5889" max="5889" width="3.5703125" style="104" customWidth="1"/>
    <col min="5890" max="5890" width="3.42578125" style="104" customWidth="1"/>
    <col min="5891" max="5891" width="3.7109375" style="104" customWidth="1"/>
    <col min="5892" max="5892" width="3.42578125" style="104" customWidth="1"/>
    <col min="5893" max="5893" width="4.42578125" style="104" customWidth="1"/>
    <col min="5894" max="5894" width="1.7109375" style="104" customWidth="1"/>
    <col min="5895" max="5895" width="7.42578125" style="104" customWidth="1"/>
    <col min="5896" max="5896" width="1.7109375" style="104" customWidth="1"/>
    <col min="5897" max="5897" width="5.85546875" style="104" customWidth="1"/>
    <col min="5898" max="5898" width="1.7109375" style="104" customWidth="1"/>
    <col min="5899" max="5899" width="0" style="104" hidden="1" customWidth="1"/>
    <col min="5900" max="6133" width="8.85546875" style="104"/>
    <col min="6134" max="6134" width="1.7109375" style="104" customWidth="1"/>
    <col min="6135" max="6135" width="10.28515625" style="104" customWidth="1"/>
    <col min="6136" max="6136" width="3.42578125" style="104" customWidth="1"/>
    <col min="6137" max="6137" width="4.140625" style="104" customWidth="1"/>
    <col min="6138" max="6138" width="9" style="104" customWidth="1"/>
    <col min="6139" max="6139" width="4.28515625" style="104" customWidth="1"/>
    <col min="6140" max="6140" width="4" style="104" customWidth="1"/>
    <col min="6141" max="6141" width="8.85546875" style="104"/>
    <col min="6142" max="6142" width="3.42578125" style="104" customWidth="1"/>
    <col min="6143" max="6144" width="5.7109375" style="104" customWidth="1"/>
    <col min="6145" max="6145" width="3.5703125" style="104" customWidth="1"/>
    <col min="6146" max="6146" width="3.42578125" style="104" customWidth="1"/>
    <col min="6147" max="6147" width="3.7109375" style="104" customWidth="1"/>
    <col min="6148" max="6148" width="3.42578125" style="104" customWidth="1"/>
    <col min="6149" max="6149" width="4.42578125" style="104" customWidth="1"/>
    <col min="6150" max="6150" width="1.7109375" style="104" customWidth="1"/>
    <col min="6151" max="6151" width="7.42578125" style="104" customWidth="1"/>
    <col min="6152" max="6152" width="1.7109375" style="104" customWidth="1"/>
    <col min="6153" max="6153" width="5.85546875" style="104" customWidth="1"/>
    <col min="6154" max="6154" width="1.7109375" style="104" customWidth="1"/>
    <col min="6155" max="6155" width="0" style="104" hidden="1" customWidth="1"/>
    <col min="6156" max="6389" width="8.85546875" style="104"/>
    <col min="6390" max="6390" width="1.7109375" style="104" customWidth="1"/>
    <col min="6391" max="6391" width="10.28515625" style="104" customWidth="1"/>
    <col min="6392" max="6392" width="3.42578125" style="104" customWidth="1"/>
    <col min="6393" max="6393" width="4.140625" style="104" customWidth="1"/>
    <col min="6394" max="6394" width="9" style="104" customWidth="1"/>
    <col min="6395" max="6395" width="4.28515625" style="104" customWidth="1"/>
    <col min="6396" max="6396" width="4" style="104" customWidth="1"/>
    <col min="6397" max="6397" width="8.85546875" style="104"/>
    <col min="6398" max="6398" width="3.42578125" style="104" customWidth="1"/>
    <col min="6399" max="6400" width="5.7109375" style="104" customWidth="1"/>
    <col min="6401" max="6401" width="3.5703125" style="104" customWidth="1"/>
    <col min="6402" max="6402" width="3.42578125" style="104" customWidth="1"/>
    <col min="6403" max="6403" width="3.7109375" style="104" customWidth="1"/>
    <col min="6404" max="6404" width="3.42578125" style="104" customWidth="1"/>
    <col min="6405" max="6405" width="4.42578125" style="104" customWidth="1"/>
    <col min="6406" max="6406" width="1.7109375" style="104" customWidth="1"/>
    <col min="6407" max="6407" width="7.42578125" style="104" customWidth="1"/>
    <col min="6408" max="6408" width="1.7109375" style="104" customWidth="1"/>
    <col min="6409" max="6409" width="5.85546875" style="104" customWidth="1"/>
    <col min="6410" max="6410" width="1.7109375" style="104" customWidth="1"/>
    <col min="6411" max="6411" width="0" style="104" hidden="1" customWidth="1"/>
    <col min="6412" max="6645" width="8.85546875" style="104"/>
    <col min="6646" max="6646" width="1.7109375" style="104" customWidth="1"/>
    <col min="6647" max="6647" width="10.28515625" style="104" customWidth="1"/>
    <col min="6648" max="6648" width="3.42578125" style="104" customWidth="1"/>
    <col min="6649" max="6649" width="4.140625" style="104" customWidth="1"/>
    <col min="6650" max="6650" width="9" style="104" customWidth="1"/>
    <col min="6651" max="6651" width="4.28515625" style="104" customWidth="1"/>
    <col min="6652" max="6652" width="4" style="104" customWidth="1"/>
    <col min="6653" max="6653" width="8.85546875" style="104"/>
    <col min="6654" max="6654" width="3.42578125" style="104" customWidth="1"/>
    <col min="6655" max="6656" width="5.7109375" style="104" customWidth="1"/>
    <col min="6657" max="6657" width="3.5703125" style="104" customWidth="1"/>
    <col min="6658" max="6658" width="3.42578125" style="104" customWidth="1"/>
    <col min="6659" max="6659" width="3.7109375" style="104" customWidth="1"/>
    <col min="6660" max="6660" width="3.42578125" style="104" customWidth="1"/>
    <col min="6661" max="6661" width="4.42578125" style="104" customWidth="1"/>
    <col min="6662" max="6662" width="1.7109375" style="104" customWidth="1"/>
    <col min="6663" max="6663" width="7.42578125" style="104" customWidth="1"/>
    <col min="6664" max="6664" width="1.7109375" style="104" customWidth="1"/>
    <col min="6665" max="6665" width="5.85546875" style="104" customWidth="1"/>
    <col min="6666" max="6666" width="1.7109375" style="104" customWidth="1"/>
    <col min="6667" max="6667" width="0" style="104" hidden="1" customWidth="1"/>
    <col min="6668" max="6901" width="8.85546875" style="104"/>
    <col min="6902" max="6902" width="1.7109375" style="104" customWidth="1"/>
    <col min="6903" max="6903" width="10.28515625" style="104" customWidth="1"/>
    <col min="6904" max="6904" width="3.42578125" style="104" customWidth="1"/>
    <col min="6905" max="6905" width="4.140625" style="104" customWidth="1"/>
    <col min="6906" max="6906" width="9" style="104" customWidth="1"/>
    <col min="6907" max="6907" width="4.28515625" style="104" customWidth="1"/>
    <col min="6908" max="6908" width="4" style="104" customWidth="1"/>
    <col min="6909" max="6909" width="8.85546875" style="104"/>
    <col min="6910" max="6910" width="3.42578125" style="104" customWidth="1"/>
    <col min="6911" max="6912" width="5.7109375" style="104" customWidth="1"/>
    <col min="6913" max="6913" width="3.5703125" style="104" customWidth="1"/>
    <col min="6914" max="6914" width="3.42578125" style="104" customWidth="1"/>
    <col min="6915" max="6915" width="3.7109375" style="104" customWidth="1"/>
    <col min="6916" max="6916" width="3.42578125" style="104" customWidth="1"/>
    <col min="6917" max="6917" width="4.42578125" style="104" customWidth="1"/>
    <col min="6918" max="6918" width="1.7109375" style="104" customWidth="1"/>
    <col min="6919" max="6919" width="7.42578125" style="104" customWidth="1"/>
    <col min="6920" max="6920" width="1.7109375" style="104" customWidth="1"/>
    <col min="6921" max="6921" width="5.85546875" style="104" customWidth="1"/>
    <col min="6922" max="6922" width="1.7109375" style="104" customWidth="1"/>
    <col min="6923" max="6923" width="0" style="104" hidden="1" customWidth="1"/>
    <col min="6924" max="7157" width="8.85546875" style="104"/>
    <col min="7158" max="7158" width="1.7109375" style="104" customWidth="1"/>
    <col min="7159" max="7159" width="10.28515625" style="104" customWidth="1"/>
    <col min="7160" max="7160" width="3.42578125" style="104" customWidth="1"/>
    <col min="7161" max="7161" width="4.140625" style="104" customWidth="1"/>
    <col min="7162" max="7162" width="9" style="104" customWidth="1"/>
    <col min="7163" max="7163" width="4.28515625" style="104" customWidth="1"/>
    <col min="7164" max="7164" width="4" style="104" customWidth="1"/>
    <col min="7165" max="7165" width="8.85546875" style="104"/>
    <col min="7166" max="7166" width="3.42578125" style="104" customWidth="1"/>
    <col min="7167" max="7168" width="5.7109375" style="104" customWidth="1"/>
    <col min="7169" max="7169" width="3.5703125" style="104" customWidth="1"/>
    <col min="7170" max="7170" width="3.42578125" style="104" customWidth="1"/>
    <col min="7171" max="7171" width="3.7109375" style="104" customWidth="1"/>
    <col min="7172" max="7172" width="3.42578125" style="104" customWidth="1"/>
    <col min="7173" max="7173" width="4.42578125" style="104" customWidth="1"/>
    <col min="7174" max="7174" width="1.7109375" style="104" customWidth="1"/>
    <col min="7175" max="7175" width="7.42578125" style="104" customWidth="1"/>
    <col min="7176" max="7176" width="1.7109375" style="104" customWidth="1"/>
    <col min="7177" max="7177" width="5.85546875" style="104" customWidth="1"/>
    <col min="7178" max="7178" width="1.7109375" style="104" customWidth="1"/>
    <col min="7179" max="7179" width="0" style="104" hidden="1" customWidth="1"/>
    <col min="7180" max="7413" width="8.85546875" style="104"/>
    <col min="7414" max="7414" width="1.7109375" style="104" customWidth="1"/>
    <col min="7415" max="7415" width="10.28515625" style="104" customWidth="1"/>
    <col min="7416" max="7416" width="3.42578125" style="104" customWidth="1"/>
    <col min="7417" max="7417" width="4.140625" style="104" customWidth="1"/>
    <col min="7418" max="7418" width="9" style="104" customWidth="1"/>
    <col min="7419" max="7419" width="4.28515625" style="104" customWidth="1"/>
    <col min="7420" max="7420" width="4" style="104" customWidth="1"/>
    <col min="7421" max="7421" width="8.85546875" style="104"/>
    <col min="7422" max="7422" width="3.42578125" style="104" customWidth="1"/>
    <col min="7423" max="7424" width="5.7109375" style="104" customWidth="1"/>
    <col min="7425" max="7425" width="3.5703125" style="104" customWidth="1"/>
    <col min="7426" max="7426" width="3.42578125" style="104" customWidth="1"/>
    <col min="7427" max="7427" width="3.7109375" style="104" customWidth="1"/>
    <col min="7428" max="7428" width="3.42578125" style="104" customWidth="1"/>
    <col min="7429" max="7429" width="4.42578125" style="104" customWidth="1"/>
    <col min="7430" max="7430" width="1.7109375" style="104" customWidth="1"/>
    <col min="7431" max="7431" width="7.42578125" style="104" customWidth="1"/>
    <col min="7432" max="7432" width="1.7109375" style="104" customWidth="1"/>
    <col min="7433" max="7433" width="5.85546875" style="104" customWidth="1"/>
    <col min="7434" max="7434" width="1.7109375" style="104" customWidth="1"/>
    <col min="7435" max="7435" width="0" style="104" hidden="1" customWidth="1"/>
    <col min="7436" max="7669" width="8.85546875" style="104"/>
    <col min="7670" max="7670" width="1.7109375" style="104" customWidth="1"/>
    <col min="7671" max="7671" width="10.28515625" style="104" customWidth="1"/>
    <col min="7672" max="7672" width="3.42578125" style="104" customWidth="1"/>
    <col min="7673" max="7673" width="4.140625" style="104" customWidth="1"/>
    <col min="7674" max="7674" width="9" style="104" customWidth="1"/>
    <col min="7675" max="7675" width="4.28515625" style="104" customWidth="1"/>
    <col min="7676" max="7676" width="4" style="104" customWidth="1"/>
    <col min="7677" max="7677" width="8.85546875" style="104"/>
    <col min="7678" max="7678" width="3.42578125" style="104" customWidth="1"/>
    <col min="7679" max="7680" width="5.7109375" style="104" customWidth="1"/>
    <col min="7681" max="7681" width="3.5703125" style="104" customWidth="1"/>
    <col min="7682" max="7682" width="3.42578125" style="104" customWidth="1"/>
    <col min="7683" max="7683" width="3.7109375" style="104" customWidth="1"/>
    <col min="7684" max="7684" width="3.42578125" style="104" customWidth="1"/>
    <col min="7685" max="7685" width="4.42578125" style="104" customWidth="1"/>
    <col min="7686" max="7686" width="1.7109375" style="104" customWidth="1"/>
    <col min="7687" max="7687" width="7.42578125" style="104" customWidth="1"/>
    <col min="7688" max="7688" width="1.7109375" style="104" customWidth="1"/>
    <col min="7689" max="7689" width="5.85546875" style="104" customWidth="1"/>
    <col min="7690" max="7690" width="1.7109375" style="104" customWidth="1"/>
    <col min="7691" max="7691" width="0" style="104" hidden="1" customWidth="1"/>
    <col min="7692" max="7925" width="8.85546875" style="104"/>
    <col min="7926" max="7926" width="1.7109375" style="104" customWidth="1"/>
    <col min="7927" max="7927" width="10.28515625" style="104" customWidth="1"/>
    <col min="7928" max="7928" width="3.42578125" style="104" customWidth="1"/>
    <col min="7929" max="7929" width="4.140625" style="104" customWidth="1"/>
    <col min="7930" max="7930" width="9" style="104" customWidth="1"/>
    <col min="7931" max="7931" width="4.28515625" style="104" customWidth="1"/>
    <col min="7932" max="7932" width="4" style="104" customWidth="1"/>
    <col min="7933" max="7933" width="8.85546875" style="104"/>
    <col min="7934" max="7934" width="3.42578125" style="104" customWidth="1"/>
    <col min="7935" max="7936" width="5.7109375" style="104" customWidth="1"/>
    <col min="7937" max="7937" width="3.5703125" style="104" customWidth="1"/>
    <col min="7938" max="7938" width="3.42578125" style="104" customWidth="1"/>
    <col min="7939" max="7939" width="3.7109375" style="104" customWidth="1"/>
    <col min="7940" max="7940" width="3.42578125" style="104" customWidth="1"/>
    <col min="7941" max="7941" width="4.42578125" style="104" customWidth="1"/>
    <col min="7942" max="7942" width="1.7109375" style="104" customWidth="1"/>
    <col min="7943" max="7943" width="7.42578125" style="104" customWidth="1"/>
    <col min="7944" max="7944" width="1.7109375" style="104" customWidth="1"/>
    <col min="7945" max="7945" width="5.85546875" style="104" customWidth="1"/>
    <col min="7946" max="7946" width="1.7109375" style="104" customWidth="1"/>
    <col min="7947" max="7947" width="0" style="104" hidden="1" customWidth="1"/>
    <col min="7948" max="8181" width="8.85546875" style="104"/>
    <col min="8182" max="8182" width="1.7109375" style="104" customWidth="1"/>
    <col min="8183" max="8183" width="10.28515625" style="104" customWidth="1"/>
    <col min="8184" max="8184" width="3.42578125" style="104" customWidth="1"/>
    <col min="8185" max="8185" width="4.140625" style="104" customWidth="1"/>
    <col min="8186" max="8186" width="9" style="104" customWidth="1"/>
    <col min="8187" max="8187" width="4.28515625" style="104" customWidth="1"/>
    <col min="8188" max="8188" width="4" style="104" customWidth="1"/>
    <col min="8189" max="8189" width="8.85546875" style="104"/>
    <col min="8190" max="8190" width="3.42578125" style="104" customWidth="1"/>
    <col min="8191" max="8192" width="5.7109375" style="104" customWidth="1"/>
    <col min="8193" max="8193" width="3.5703125" style="104" customWidth="1"/>
    <col min="8194" max="8194" width="3.42578125" style="104" customWidth="1"/>
    <col min="8195" max="8195" width="3.7109375" style="104" customWidth="1"/>
    <col min="8196" max="8196" width="3.42578125" style="104" customWidth="1"/>
    <col min="8197" max="8197" width="4.42578125" style="104" customWidth="1"/>
    <col min="8198" max="8198" width="1.7109375" style="104" customWidth="1"/>
    <col min="8199" max="8199" width="7.42578125" style="104" customWidth="1"/>
    <col min="8200" max="8200" width="1.7109375" style="104" customWidth="1"/>
    <col min="8201" max="8201" width="5.85546875" style="104" customWidth="1"/>
    <col min="8202" max="8202" width="1.7109375" style="104" customWidth="1"/>
    <col min="8203" max="8203" width="0" style="104" hidden="1" customWidth="1"/>
    <col min="8204" max="8437" width="8.85546875" style="104"/>
    <col min="8438" max="8438" width="1.7109375" style="104" customWidth="1"/>
    <col min="8439" max="8439" width="10.28515625" style="104" customWidth="1"/>
    <col min="8440" max="8440" width="3.42578125" style="104" customWidth="1"/>
    <col min="8441" max="8441" width="4.140625" style="104" customWidth="1"/>
    <col min="8442" max="8442" width="9" style="104" customWidth="1"/>
    <col min="8443" max="8443" width="4.28515625" style="104" customWidth="1"/>
    <col min="8444" max="8444" width="4" style="104" customWidth="1"/>
    <col min="8445" max="8445" width="8.85546875" style="104"/>
    <col min="8446" max="8446" width="3.42578125" style="104" customWidth="1"/>
    <col min="8447" max="8448" width="5.7109375" style="104" customWidth="1"/>
    <col min="8449" max="8449" width="3.5703125" style="104" customWidth="1"/>
    <col min="8450" max="8450" width="3.42578125" style="104" customWidth="1"/>
    <col min="8451" max="8451" width="3.7109375" style="104" customWidth="1"/>
    <col min="8452" max="8452" width="3.42578125" style="104" customWidth="1"/>
    <col min="8453" max="8453" width="4.42578125" style="104" customWidth="1"/>
    <col min="8454" max="8454" width="1.7109375" style="104" customWidth="1"/>
    <col min="8455" max="8455" width="7.42578125" style="104" customWidth="1"/>
    <col min="8456" max="8456" width="1.7109375" style="104" customWidth="1"/>
    <col min="8457" max="8457" width="5.85546875" style="104" customWidth="1"/>
    <col min="8458" max="8458" width="1.7109375" style="104" customWidth="1"/>
    <col min="8459" max="8459" width="0" style="104" hidden="1" customWidth="1"/>
    <col min="8460" max="8693" width="8.85546875" style="104"/>
    <col min="8694" max="8694" width="1.7109375" style="104" customWidth="1"/>
    <col min="8695" max="8695" width="10.28515625" style="104" customWidth="1"/>
    <col min="8696" max="8696" width="3.42578125" style="104" customWidth="1"/>
    <col min="8697" max="8697" width="4.140625" style="104" customWidth="1"/>
    <col min="8698" max="8698" width="9" style="104" customWidth="1"/>
    <col min="8699" max="8699" width="4.28515625" style="104" customWidth="1"/>
    <col min="8700" max="8700" width="4" style="104" customWidth="1"/>
    <col min="8701" max="8701" width="8.85546875" style="104"/>
    <col min="8702" max="8702" width="3.42578125" style="104" customWidth="1"/>
    <col min="8703" max="8704" width="5.7109375" style="104" customWidth="1"/>
    <col min="8705" max="8705" width="3.5703125" style="104" customWidth="1"/>
    <col min="8706" max="8706" width="3.42578125" style="104" customWidth="1"/>
    <col min="8707" max="8707" width="3.7109375" style="104" customWidth="1"/>
    <col min="8708" max="8708" width="3.42578125" style="104" customWidth="1"/>
    <col min="8709" max="8709" width="4.42578125" style="104" customWidth="1"/>
    <col min="8710" max="8710" width="1.7109375" style="104" customWidth="1"/>
    <col min="8711" max="8711" width="7.42578125" style="104" customWidth="1"/>
    <col min="8712" max="8712" width="1.7109375" style="104" customWidth="1"/>
    <col min="8713" max="8713" width="5.85546875" style="104" customWidth="1"/>
    <col min="8714" max="8714" width="1.7109375" style="104" customWidth="1"/>
    <col min="8715" max="8715" width="0" style="104" hidden="1" customWidth="1"/>
    <col min="8716" max="8949" width="8.85546875" style="104"/>
    <col min="8950" max="8950" width="1.7109375" style="104" customWidth="1"/>
    <col min="8951" max="8951" width="10.28515625" style="104" customWidth="1"/>
    <col min="8952" max="8952" width="3.42578125" style="104" customWidth="1"/>
    <col min="8953" max="8953" width="4.140625" style="104" customWidth="1"/>
    <col min="8954" max="8954" width="9" style="104" customWidth="1"/>
    <col min="8955" max="8955" width="4.28515625" style="104" customWidth="1"/>
    <col min="8956" max="8956" width="4" style="104" customWidth="1"/>
    <col min="8957" max="8957" width="8.85546875" style="104"/>
    <col min="8958" max="8958" width="3.42578125" style="104" customWidth="1"/>
    <col min="8959" max="8960" width="5.7109375" style="104" customWidth="1"/>
    <col min="8961" max="8961" width="3.5703125" style="104" customWidth="1"/>
    <col min="8962" max="8962" width="3.42578125" style="104" customWidth="1"/>
    <col min="8963" max="8963" width="3.7109375" style="104" customWidth="1"/>
    <col min="8964" max="8964" width="3.42578125" style="104" customWidth="1"/>
    <col min="8965" max="8965" width="4.42578125" style="104" customWidth="1"/>
    <col min="8966" max="8966" width="1.7109375" style="104" customWidth="1"/>
    <col min="8967" max="8967" width="7.42578125" style="104" customWidth="1"/>
    <col min="8968" max="8968" width="1.7109375" style="104" customWidth="1"/>
    <col min="8969" max="8969" width="5.85546875" style="104" customWidth="1"/>
    <col min="8970" max="8970" width="1.7109375" style="104" customWidth="1"/>
    <col min="8971" max="8971" width="0" style="104" hidden="1" customWidth="1"/>
    <col min="8972" max="9205" width="8.85546875" style="104"/>
    <col min="9206" max="9206" width="1.7109375" style="104" customWidth="1"/>
    <col min="9207" max="9207" width="10.28515625" style="104" customWidth="1"/>
    <col min="9208" max="9208" width="3.42578125" style="104" customWidth="1"/>
    <col min="9209" max="9209" width="4.140625" style="104" customWidth="1"/>
    <col min="9210" max="9210" width="9" style="104" customWidth="1"/>
    <col min="9211" max="9211" width="4.28515625" style="104" customWidth="1"/>
    <col min="9212" max="9212" width="4" style="104" customWidth="1"/>
    <col min="9213" max="9213" width="8.85546875" style="104"/>
    <col min="9214" max="9214" width="3.42578125" style="104" customWidth="1"/>
    <col min="9215" max="9216" width="5.7109375" style="104" customWidth="1"/>
    <col min="9217" max="9217" width="3.5703125" style="104" customWidth="1"/>
    <col min="9218" max="9218" width="3.42578125" style="104" customWidth="1"/>
    <col min="9219" max="9219" width="3.7109375" style="104" customWidth="1"/>
    <col min="9220" max="9220" width="3.42578125" style="104" customWidth="1"/>
    <col min="9221" max="9221" width="4.42578125" style="104" customWidth="1"/>
    <col min="9222" max="9222" width="1.7109375" style="104" customWidth="1"/>
    <col min="9223" max="9223" width="7.42578125" style="104" customWidth="1"/>
    <col min="9224" max="9224" width="1.7109375" style="104" customWidth="1"/>
    <col min="9225" max="9225" width="5.85546875" style="104" customWidth="1"/>
    <col min="9226" max="9226" width="1.7109375" style="104" customWidth="1"/>
    <col min="9227" max="9227" width="0" style="104" hidden="1" customWidth="1"/>
    <col min="9228" max="9461" width="8.85546875" style="104"/>
    <col min="9462" max="9462" width="1.7109375" style="104" customWidth="1"/>
    <col min="9463" max="9463" width="10.28515625" style="104" customWidth="1"/>
    <col min="9464" max="9464" width="3.42578125" style="104" customWidth="1"/>
    <col min="9465" max="9465" width="4.140625" style="104" customWidth="1"/>
    <col min="9466" max="9466" width="9" style="104" customWidth="1"/>
    <col min="9467" max="9467" width="4.28515625" style="104" customWidth="1"/>
    <col min="9468" max="9468" width="4" style="104" customWidth="1"/>
    <col min="9469" max="9469" width="8.85546875" style="104"/>
    <col min="9470" max="9470" width="3.42578125" style="104" customWidth="1"/>
    <col min="9471" max="9472" width="5.7109375" style="104" customWidth="1"/>
    <col min="9473" max="9473" width="3.5703125" style="104" customWidth="1"/>
    <col min="9474" max="9474" width="3.42578125" style="104" customWidth="1"/>
    <col min="9475" max="9475" width="3.7109375" style="104" customWidth="1"/>
    <col min="9476" max="9476" width="3.42578125" style="104" customWidth="1"/>
    <col min="9477" max="9477" width="4.42578125" style="104" customWidth="1"/>
    <col min="9478" max="9478" width="1.7109375" style="104" customWidth="1"/>
    <col min="9479" max="9479" width="7.42578125" style="104" customWidth="1"/>
    <col min="9480" max="9480" width="1.7109375" style="104" customWidth="1"/>
    <col min="9481" max="9481" width="5.85546875" style="104" customWidth="1"/>
    <col min="9482" max="9482" width="1.7109375" style="104" customWidth="1"/>
    <col min="9483" max="9483" width="0" style="104" hidden="1" customWidth="1"/>
    <col min="9484" max="9717" width="8.85546875" style="104"/>
    <col min="9718" max="9718" width="1.7109375" style="104" customWidth="1"/>
    <col min="9719" max="9719" width="10.28515625" style="104" customWidth="1"/>
    <col min="9720" max="9720" width="3.42578125" style="104" customWidth="1"/>
    <col min="9721" max="9721" width="4.140625" style="104" customWidth="1"/>
    <col min="9722" max="9722" width="9" style="104" customWidth="1"/>
    <col min="9723" max="9723" width="4.28515625" style="104" customWidth="1"/>
    <col min="9724" max="9724" width="4" style="104" customWidth="1"/>
    <col min="9725" max="9725" width="8.85546875" style="104"/>
    <col min="9726" max="9726" width="3.42578125" style="104" customWidth="1"/>
    <col min="9727" max="9728" width="5.7109375" style="104" customWidth="1"/>
    <col min="9729" max="9729" width="3.5703125" style="104" customWidth="1"/>
    <col min="9730" max="9730" width="3.42578125" style="104" customWidth="1"/>
    <col min="9731" max="9731" width="3.7109375" style="104" customWidth="1"/>
    <col min="9732" max="9732" width="3.42578125" style="104" customWidth="1"/>
    <col min="9733" max="9733" width="4.42578125" style="104" customWidth="1"/>
    <col min="9734" max="9734" width="1.7109375" style="104" customWidth="1"/>
    <col min="9735" max="9735" width="7.42578125" style="104" customWidth="1"/>
    <col min="9736" max="9736" width="1.7109375" style="104" customWidth="1"/>
    <col min="9737" max="9737" width="5.85546875" style="104" customWidth="1"/>
    <col min="9738" max="9738" width="1.7109375" style="104" customWidth="1"/>
    <col min="9739" max="9739" width="0" style="104" hidden="1" customWidth="1"/>
    <col min="9740" max="9973" width="8.85546875" style="104"/>
    <col min="9974" max="9974" width="1.7109375" style="104" customWidth="1"/>
    <col min="9975" max="9975" width="10.28515625" style="104" customWidth="1"/>
    <col min="9976" max="9976" width="3.42578125" style="104" customWidth="1"/>
    <col min="9977" max="9977" width="4.140625" style="104" customWidth="1"/>
    <col min="9978" max="9978" width="9" style="104" customWidth="1"/>
    <col min="9979" max="9979" width="4.28515625" style="104" customWidth="1"/>
    <col min="9980" max="9980" width="4" style="104" customWidth="1"/>
    <col min="9981" max="9981" width="8.85546875" style="104"/>
    <col min="9982" max="9982" width="3.42578125" style="104" customWidth="1"/>
    <col min="9983" max="9984" width="5.7109375" style="104" customWidth="1"/>
    <col min="9985" max="9985" width="3.5703125" style="104" customWidth="1"/>
    <col min="9986" max="9986" width="3.42578125" style="104" customWidth="1"/>
    <col min="9987" max="9987" width="3.7109375" style="104" customWidth="1"/>
    <col min="9988" max="9988" width="3.42578125" style="104" customWidth="1"/>
    <col min="9989" max="9989" width="4.42578125" style="104" customWidth="1"/>
    <col min="9990" max="9990" width="1.7109375" style="104" customWidth="1"/>
    <col min="9991" max="9991" width="7.42578125" style="104" customWidth="1"/>
    <col min="9992" max="9992" width="1.7109375" style="104" customWidth="1"/>
    <col min="9993" max="9993" width="5.85546875" style="104" customWidth="1"/>
    <col min="9994" max="9994" width="1.7109375" style="104" customWidth="1"/>
    <col min="9995" max="9995" width="0" style="104" hidden="1" customWidth="1"/>
    <col min="9996" max="10229" width="8.85546875" style="104"/>
    <col min="10230" max="10230" width="1.7109375" style="104" customWidth="1"/>
    <col min="10231" max="10231" width="10.28515625" style="104" customWidth="1"/>
    <col min="10232" max="10232" width="3.42578125" style="104" customWidth="1"/>
    <col min="10233" max="10233" width="4.140625" style="104" customWidth="1"/>
    <col min="10234" max="10234" width="9" style="104" customWidth="1"/>
    <col min="10235" max="10235" width="4.28515625" style="104" customWidth="1"/>
    <col min="10236" max="10236" width="4" style="104" customWidth="1"/>
    <col min="10237" max="10237" width="8.85546875" style="104"/>
    <col min="10238" max="10238" width="3.42578125" style="104" customWidth="1"/>
    <col min="10239" max="10240" width="5.7109375" style="104" customWidth="1"/>
    <col min="10241" max="10241" width="3.5703125" style="104" customWidth="1"/>
    <col min="10242" max="10242" width="3.42578125" style="104" customWidth="1"/>
    <col min="10243" max="10243" width="3.7109375" style="104" customWidth="1"/>
    <col min="10244" max="10244" width="3.42578125" style="104" customWidth="1"/>
    <col min="10245" max="10245" width="4.42578125" style="104" customWidth="1"/>
    <col min="10246" max="10246" width="1.7109375" style="104" customWidth="1"/>
    <col min="10247" max="10247" width="7.42578125" style="104" customWidth="1"/>
    <col min="10248" max="10248" width="1.7109375" style="104" customWidth="1"/>
    <col min="10249" max="10249" width="5.85546875" style="104" customWidth="1"/>
    <col min="10250" max="10250" width="1.7109375" style="104" customWidth="1"/>
    <col min="10251" max="10251" width="0" style="104" hidden="1" customWidth="1"/>
    <col min="10252" max="10485" width="8.85546875" style="104"/>
    <col min="10486" max="10486" width="1.7109375" style="104" customWidth="1"/>
    <col min="10487" max="10487" width="10.28515625" style="104" customWidth="1"/>
    <col min="10488" max="10488" width="3.42578125" style="104" customWidth="1"/>
    <col min="10489" max="10489" width="4.140625" style="104" customWidth="1"/>
    <col min="10490" max="10490" width="9" style="104" customWidth="1"/>
    <col min="10491" max="10491" width="4.28515625" style="104" customWidth="1"/>
    <col min="10492" max="10492" width="4" style="104" customWidth="1"/>
    <col min="10493" max="10493" width="8.85546875" style="104"/>
    <col min="10494" max="10494" width="3.42578125" style="104" customWidth="1"/>
    <col min="10495" max="10496" width="5.7109375" style="104" customWidth="1"/>
    <col min="10497" max="10497" width="3.5703125" style="104" customWidth="1"/>
    <col min="10498" max="10498" width="3.42578125" style="104" customWidth="1"/>
    <col min="10499" max="10499" width="3.7109375" style="104" customWidth="1"/>
    <col min="10500" max="10500" width="3.42578125" style="104" customWidth="1"/>
    <col min="10501" max="10501" width="4.42578125" style="104" customWidth="1"/>
    <col min="10502" max="10502" width="1.7109375" style="104" customWidth="1"/>
    <col min="10503" max="10503" width="7.42578125" style="104" customWidth="1"/>
    <col min="10504" max="10504" width="1.7109375" style="104" customWidth="1"/>
    <col min="10505" max="10505" width="5.85546875" style="104" customWidth="1"/>
    <col min="10506" max="10506" width="1.7109375" style="104" customWidth="1"/>
    <col min="10507" max="10507" width="0" style="104" hidden="1" customWidth="1"/>
    <col min="10508" max="10741" width="8.85546875" style="104"/>
    <col min="10742" max="10742" width="1.7109375" style="104" customWidth="1"/>
    <col min="10743" max="10743" width="10.28515625" style="104" customWidth="1"/>
    <col min="10744" max="10744" width="3.42578125" style="104" customWidth="1"/>
    <col min="10745" max="10745" width="4.140625" style="104" customWidth="1"/>
    <col min="10746" max="10746" width="9" style="104" customWidth="1"/>
    <col min="10747" max="10747" width="4.28515625" style="104" customWidth="1"/>
    <col min="10748" max="10748" width="4" style="104" customWidth="1"/>
    <col min="10749" max="10749" width="8.85546875" style="104"/>
    <col min="10750" max="10750" width="3.42578125" style="104" customWidth="1"/>
    <col min="10751" max="10752" width="5.7109375" style="104" customWidth="1"/>
    <col min="10753" max="10753" width="3.5703125" style="104" customWidth="1"/>
    <col min="10754" max="10754" width="3.42578125" style="104" customWidth="1"/>
    <col min="10755" max="10755" width="3.7109375" style="104" customWidth="1"/>
    <col min="10756" max="10756" width="3.42578125" style="104" customWidth="1"/>
    <col min="10757" max="10757" width="4.42578125" style="104" customWidth="1"/>
    <col min="10758" max="10758" width="1.7109375" style="104" customWidth="1"/>
    <col min="10759" max="10759" width="7.42578125" style="104" customWidth="1"/>
    <col min="10760" max="10760" width="1.7109375" style="104" customWidth="1"/>
    <col min="10761" max="10761" width="5.85546875" style="104" customWidth="1"/>
    <col min="10762" max="10762" width="1.7109375" style="104" customWidth="1"/>
    <col min="10763" max="10763" width="0" style="104" hidden="1" customWidth="1"/>
    <col min="10764" max="10997" width="8.85546875" style="104"/>
    <col min="10998" max="10998" width="1.7109375" style="104" customWidth="1"/>
    <col min="10999" max="10999" width="10.28515625" style="104" customWidth="1"/>
    <col min="11000" max="11000" width="3.42578125" style="104" customWidth="1"/>
    <col min="11001" max="11001" width="4.140625" style="104" customWidth="1"/>
    <col min="11002" max="11002" width="9" style="104" customWidth="1"/>
    <col min="11003" max="11003" width="4.28515625" style="104" customWidth="1"/>
    <col min="11004" max="11004" width="4" style="104" customWidth="1"/>
    <col min="11005" max="11005" width="8.85546875" style="104"/>
    <col min="11006" max="11006" width="3.42578125" style="104" customWidth="1"/>
    <col min="11007" max="11008" width="5.7109375" style="104" customWidth="1"/>
    <col min="11009" max="11009" width="3.5703125" style="104" customWidth="1"/>
    <col min="11010" max="11010" width="3.42578125" style="104" customWidth="1"/>
    <col min="11011" max="11011" width="3.7109375" style="104" customWidth="1"/>
    <col min="11012" max="11012" width="3.42578125" style="104" customWidth="1"/>
    <col min="11013" max="11013" width="4.42578125" style="104" customWidth="1"/>
    <col min="11014" max="11014" width="1.7109375" style="104" customWidth="1"/>
    <col min="11015" max="11015" width="7.42578125" style="104" customWidth="1"/>
    <col min="11016" max="11016" width="1.7109375" style="104" customWidth="1"/>
    <col min="11017" max="11017" width="5.85546875" style="104" customWidth="1"/>
    <col min="11018" max="11018" width="1.7109375" style="104" customWidth="1"/>
    <col min="11019" max="11019" width="0" style="104" hidden="1" customWidth="1"/>
    <col min="11020" max="11253" width="8.85546875" style="104"/>
    <col min="11254" max="11254" width="1.7109375" style="104" customWidth="1"/>
    <col min="11255" max="11255" width="10.28515625" style="104" customWidth="1"/>
    <col min="11256" max="11256" width="3.42578125" style="104" customWidth="1"/>
    <col min="11257" max="11257" width="4.140625" style="104" customWidth="1"/>
    <col min="11258" max="11258" width="9" style="104" customWidth="1"/>
    <col min="11259" max="11259" width="4.28515625" style="104" customWidth="1"/>
    <col min="11260" max="11260" width="4" style="104" customWidth="1"/>
    <col min="11261" max="11261" width="8.85546875" style="104"/>
    <col min="11262" max="11262" width="3.42578125" style="104" customWidth="1"/>
    <col min="11263" max="11264" width="5.7109375" style="104" customWidth="1"/>
    <col min="11265" max="11265" width="3.5703125" style="104" customWidth="1"/>
    <col min="11266" max="11266" width="3.42578125" style="104" customWidth="1"/>
    <col min="11267" max="11267" width="3.7109375" style="104" customWidth="1"/>
    <col min="11268" max="11268" width="3.42578125" style="104" customWidth="1"/>
    <col min="11269" max="11269" width="4.42578125" style="104" customWidth="1"/>
    <col min="11270" max="11270" width="1.7109375" style="104" customWidth="1"/>
    <col min="11271" max="11271" width="7.42578125" style="104" customWidth="1"/>
    <col min="11272" max="11272" width="1.7109375" style="104" customWidth="1"/>
    <col min="11273" max="11273" width="5.85546875" style="104" customWidth="1"/>
    <col min="11274" max="11274" width="1.7109375" style="104" customWidth="1"/>
    <col min="11275" max="11275" width="0" style="104" hidden="1" customWidth="1"/>
    <col min="11276" max="11509" width="8.85546875" style="104"/>
    <col min="11510" max="11510" width="1.7109375" style="104" customWidth="1"/>
    <col min="11511" max="11511" width="10.28515625" style="104" customWidth="1"/>
    <col min="11512" max="11512" width="3.42578125" style="104" customWidth="1"/>
    <col min="11513" max="11513" width="4.140625" style="104" customWidth="1"/>
    <col min="11514" max="11514" width="9" style="104" customWidth="1"/>
    <col min="11515" max="11515" width="4.28515625" style="104" customWidth="1"/>
    <col min="11516" max="11516" width="4" style="104" customWidth="1"/>
    <col min="11517" max="11517" width="8.85546875" style="104"/>
    <col min="11518" max="11518" width="3.42578125" style="104" customWidth="1"/>
    <col min="11519" max="11520" width="5.7109375" style="104" customWidth="1"/>
    <col min="11521" max="11521" width="3.5703125" style="104" customWidth="1"/>
    <col min="11522" max="11522" width="3.42578125" style="104" customWidth="1"/>
    <col min="11523" max="11523" width="3.7109375" style="104" customWidth="1"/>
    <col min="11524" max="11524" width="3.42578125" style="104" customWidth="1"/>
    <col min="11525" max="11525" width="4.42578125" style="104" customWidth="1"/>
    <col min="11526" max="11526" width="1.7109375" style="104" customWidth="1"/>
    <col min="11527" max="11527" width="7.42578125" style="104" customWidth="1"/>
    <col min="11528" max="11528" width="1.7109375" style="104" customWidth="1"/>
    <col min="11529" max="11529" width="5.85546875" style="104" customWidth="1"/>
    <col min="11530" max="11530" width="1.7109375" style="104" customWidth="1"/>
    <col min="11531" max="11531" width="0" style="104" hidden="1" customWidth="1"/>
    <col min="11532" max="11765" width="8.85546875" style="104"/>
    <col min="11766" max="11766" width="1.7109375" style="104" customWidth="1"/>
    <col min="11767" max="11767" width="10.28515625" style="104" customWidth="1"/>
    <col min="11768" max="11768" width="3.42578125" style="104" customWidth="1"/>
    <col min="11769" max="11769" width="4.140625" style="104" customWidth="1"/>
    <col min="11770" max="11770" width="9" style="104" customWidth="1"/>
    <col min="11771" max="11771" width="4.28515625" style="104" customWidth="1"/>
    <col min="11772" max="11772" width="4" style="104" customWidth="1"/>
    <col min="11773" max="11773" width="8.85546875" style="104"/>
    <col min="11774" max="11774" width="3.42578125" style="104" customWidth="1"/>
    <col min="11775" max="11776" width="5.7109375" style="104" customWidth="1"/>
    <col min="11777" max="11777" width="3.5703125" style="104" customWidth="1"/>
    <col min="11778" max="11778" width="3.42578125" style="104" customWidth="1"/>
    <col min="11779" max="11779" width="3.7109375" style="104" customWidth="1"/>
    <col min="11780" max="11780" width="3.42578125" style="104" customWidth="1"/>
    <col min="11781" max="11781" width="4.42578125" style="104" customWidth="1"/>
    <col min="11782" max="11782" width="1.7109375" style="104" customWidth="1"/>
    <col min="11783" max="11783" width="7.42578125" style="104" customWidth="1"/>
    <col min="11784" max="11784" width="1.7109375" style="104" customWidth="1"/>
    <col min="11785" max="11785" width="5.85546875" style="104" customWidth="1"/>
    <col min="11786" max="11786" width="1.7109375" style="104" customWidth="1"/>
    <col min="11787" max="11787" width="0" style="104" hidden="1" customWidth="1"/>
    <col min="11788" max="12021" width="8.85546875" style="104"/>
    <col min="12022" max="12022" width="1.7109375" style="104" customWidth="1"/>
    <col min="12023" max="12023" width="10.28515625" style="104" customWidth="1"/>
    <col min="12024" max="12024" width="3.42578125" style="104" customWidth="1"/>
    <col min="12025" max="12025" width="4.140625" style="104" customWidth="1"/>
    <col min="12026" max="12026" width="9" style="104" customWidth="1"/>
    <col min="12027" max="12027" width="4.28515625" style="104" customWidth="1"/>
    <col min="12028" max="12028" width="4" style="104" customWidth="1"/>
    <col min="12029" max="12029" width="8.85546875" style="104"/>
    <col min="12030" max="12030" width="3.42578125" style="104" customWidth="1"/>
    <col min="12031" max="12032" width="5.7109375" style="104" customWidth="1"/>
    <col min="12033" max="12033" width="3.5703125" style="104" customWidth="1"/>
    <col min="12034" max="12034" width="3.42578125" style="104" customWidth="1"/>
    <col min="12035" max="12035" width="3.7109375" style="104" customWidth="1"/>
    <col min="12036" max="12036" width="3.42578125" style="104" customWidth="1"/>
    <col min="12037" max="12037" width="4.42578125" style="104" customWidth="1"/>
    <col min="12038" max="12038" width="1.7109375" style="104" customWidth="1"/>
    <col min="12039" max="12039" width="7.42578125" style="104" customWidth="1"/>
    <col min="12040" max="12040" width="1.7109375" style="104" customWidth="1"/>
    <col min="12041" max="12041" width="5.85546875" style="104" customWidth="1"/>
    <col min="12042" max="12042" width="1.7109375" style="104" customWidth="1"/>
    <col min="12043" max="12043" width="0" style="104" hidden="1" customWidth="1"/>
    <col min="12044" max="12277" width="8.85546875" style="104"/>
    <col min="12278" max="12278" width="1.7109375" style="104" customWidth="1"/>
    <col min="12279" max="12279" width="10.28515625" style="104" customWidth="1"/>
    <col min="12280" max="12280" width="3.42578125" style="104" customWidth="1"/>
    <col min="12281" max="12281" width="4.140625" style="104" customWidth="1"/>
    <col min="12282" max="12282" width="9" style="104" customWidth="1"/>
    <col min="12283" max="12283" width="4.28515625" style="104" customWidth="1"/>
    <col min="12284" max="12284" width="4" style="104" customWidth="1"/>
    <col min="12285" max="12285" width="8.85546875" style="104"/>
    <col min="12286" max="12286" width="3.42578125" style="104" customWidth="1"/>
    <col min="12287" max="12288" width="5.7109375" style="104" customWidth="1"/>
    <col min="12289" max="12289" width="3.5703125" style="104" customWidth="1"/>
    <col min="12290" max="12290" width="3.42578125" style="104" customWidth="1"/>
    <col min="12291" max="12291" width="3.7109375" style="104" customWidth="1"/>
    <col min="12292" max="12292" width="3.42578125" style="104" customWidth="1"/>
    <col min="12293" max="12293" width="4.42578125" style="104" customWidth="1"/>
    <col min="12294" max="12294" width="1.7109375" style="104" customWidth="1"/>
    <col min="12295" max="12295" width="7.42578125" style="104" customWidth="1"/>
    <col min="12296" max="12296" width="1.7109375" style="104" customWidth="1"/>
    <col min="12297" max="12297" width="5.85546875" style="104" customWidth="1"/>
    <col min="12298" max="12298" width="1.7109375" style="104" customWidth="1"/>
    <col min="12299" max="12299" width="0" style="104" hidden="1" customWidth="1"/>
    <col min="12300" max="12533" width="8.85546875" style="104"/>
    <col min="12534" max="12534" width="1.7109375" style="104" customWidth="1"/>
    <col min="12535" max="12535" width="10.28515625" style="104" customWidth="1"/>
    <col min="12536" max="12536" width="3.42578125" style="104" customWidth="1"/>
    <col min="12537" max="12537" width="4.140625" style="104" customWidth="1"/>
    <col min="12538" max="12538" width="9" style="104" customWidth="1"/>
    <col min="12539" max="12539" width="4.28515625" style="104" customWidth="1"/>
    <col min="12540" max="12540" width="4" style="104" customWidth="1"/>
    <col min="12541" max="12541" width="8.85546875" style="104"/>
    <col min="12542" max="12542" width="3.42578125" style="104" customWidth="1"/>
    <col min="12543" max="12544" width="5.7109375" style="104" customWidth="1"/>
    <col min="12545" max="12545" width="3.5703125" style="104" customWidth="1"/>
    <col min="12546" max="12546" width="3.42578125" style="104" customWidth="1"/>
    <col min="12547" max="12547" width="3.7109375" style="104" customWidth="1"/>
    <col min="12548" max="12548" width="3.42578125" style="104" customWidth="1"/>
    <col min="12549" max="12549" width="4.42578125" style="104" customWidth="1"/>
    <col min="12550" max="12550" width="1.7109375" style="104" customWidth="1"/>
    <col min="12551" max="12551" width="7.42578125" style="104" customWidth="1"/>
    <col min="12552" max="12552" width="1.7109375" style="104" customWidth="1"/>
    <col min="12553" max="12553" width="5.85546875" style="104" customWidth="1"/>
    <col min="12554" max="12554" width="1.7109375" style="104" customWidth="1"/>
    <col min="12555" max="12555" width="0" style="104" hidden="1" customWidth="1"/>
    <col min="12556" max="12789" width="8.85546875" style="104"/>
    <col min="12790" max="12790" width="1.7109375" style="104" customWidth="1"/>
    <col min="12791" max="12791" width="10.28515625" style="104" customWidth="1"/>
    <col min="12792" max="12792" width="3.42578125" style="104" customWidth="1"/>
    <col min="12793" max="12793" width="4.140625" style="104" customWidth="1"/>
    <col min="12794" max="12794" width="9" style="104" customWidth="1"/>
    <col min="12795" max="12795" width="4.28515625" style="104" customWidth="1"/>
    <col min="12796" max="12796" width="4" style="104" customWidth="1"/>
    <col min="12797" max="12797" width="8.85546875" style="104"/>
    <col min="12798" max="12798" width="3.42578125" style="104" customWidth="1"/>
    <col min="12799" max="12800" width="5.7109375" style="104" customWidth="1"/>
    <col min="12801" max="12801" width="3.5703125" style="104" customWidth="1"/>
    <col min="12802" max="12802" width="3.42578125" style="104" customWidth="1"/>
    <col min="12803" max="12803" width="3.7109375" style="104" customWidth="1"/>
    <col min="12804" max="12804" width="3.42578125" style="104" customWidth="1"/>
    <col min="12805" max="12805" width="4.42578125" style="104" customWidth="1"/>
    <col min="12806" max="12806" width="1.7109375" style="104" customWidth="1"/>
    <col min="12807" max="12807" width="7.42578125" style="104" customWidth="1"/>
    <col min="12808" max="12808" width="1.7109375" style="104" customWidth="1"/>
    <col min="12809" max="12809" width="5.85546875" style="104" customWidth="1"/>
    <col min="12810" max="12810" width="1.7109375" style="104" customWidth="1"/>
    <col min="12811" max="12811" width="0" style="104" hidden="1" customWidth="1"/>
    <col min="12812" max="13045" width="8.85546875" style="104"/>
    <col min="13046" max="13046" width="1.7109375" style="104" customWidth="1"/>
    <col min="13047" max="13047" width="10.28515625" style="104" customWidth="1"/>
    <col min="13048" max="13048" width="3.42578125" style="104" customWidth="1"/>
    <col min="13049" max="13049" width="4.140625" style="104" customWidth="1"/>
    <col min="13050" max="13050" width="9" style="104" customWidth="1"/>
    <col min="13051" max="13051" width="4.28515625" style="104" customWidth="1"/>
    <col min="13052" max="13052" width="4" style="104" customWidth="1"/>
    <col min="13053" max="13053" width="8.85546875" style="104"/>
    <col min="13054" max="13054" width="3.42578125" style="104" customWidth="1"/>
    <col min="13055" max="13056" width="5.7109375" style="104" customWidth="1"/>
    <col min="13057" max="13057" width="3.5703125" style="104" customWidth="1"/>
    <col min="13058" max="13058" width="3.42578125" style="104" customWidth="1"/>
    <col min="13059" max="13059" width="3.7109375" style="104" customWidth="1"/>
    <col min="13060" max="13060" width="3.42578125" style="104" customWidth="1"/>
    <col min="13061" max="13061" width="4.42578125" style="104" customWidth="1"/>
    <col min="13062" max="13062" width="1.7109375" style="104" customWidth="1"/>
    <col min="13063" max="13063" width="7.42578125" style="104" customWidth="1"/>
    <col min="13064" max="13064" width="1.7109375" style="104" customWidth="1"/>
    <col min="13065" max="13065" width="5.85546875" style="104" customWidth="1"/>
    <col min="13066" max="13066" width="1.7109375" style="104" customWidth="1"/>
    <col min="13067" max="13067" width="0" style="104" hidden="1" customWidth="1"/>
    <col min="13068" max="13301" width="8.85546875" style="104"/>
    <col min="13302" max="13302" width="1.7109375" style="104" customWidth="1"/>
    <col min="13303" max="13303" width="10.28515625" style="104" customWidth="1"/>
    <col min="13304" max="13304" width="3.42578125" style="104" customWidth="1"/>
    <col min="13305" max="13305" width="4.140625" style="104" customWidth="1"/>
    <col min="13306" max="13306" width="9" style="104" customWidth="1"/>
    <col min="13307" max="13307" width="4.28515625" style="104" customWidth="1"/>
    <col min="13308" max="13308" width="4" style="104" customWidth="1"/>
    <col min="13309" max="13309" width="8.85546875" style="104"/>
    <col min="13310" max="13310" width="3.42578125" style="104" customWidth="1"/>
    <col min="13311" max="13312" width="5.7109375" style="104" customWidth="1"/>
    <col min="13313" max="13313" width="3.5703125" style="104" customWidth="1"/>
    <col min="13314" max="13314" width="3.42578125" style="104" customWidth="1"/>
    <col min="13315" max="13315" width="3.7109375" style="104" customWidth="1"/>
    <col min="13316" max="13316" width="3.42578125" style="104" customWidth="1"/>
    <col min="13317" max="13317" width="4.42578125" style="104" customWidth="1"/>
    <col min="13318" max="13318" width="1.7109375" style="104" customWidth="1"/>
    <col min="13319" max="13319" width="7.42578125" style="104" customWidth="1"/>
    <col min="13320" max="13320" width="1.7109375" style="104" customWidth="1"/>
    <col min="13321" max="13321" width="5.85546875" style="104" customWidth="1"/>
    <col min="13322" max="13322" width="1.7109375" style="104" customWidth="1"/>
    <col min="13323" max="13323" width="0" style="104" hidden="1" customWidth="1"/>
    <col min="13324" max="13557" width="8.85546875" style="104"/>
    <col min="13558" max="13558" width="1.7109375" style="104" customWidth="1"/>
    <col min="13559" max="13559" width="10.28515625" style="104" customWidth="1"/>
    <col min="13560" max="13560" width="3.42578125" style="104" customWidth="1"/>
    <col min="13561" max="13561" width="4.140625" style="104" customWidth="1"/>
    <col min="13562" max="13562" width="9" style="104" customWidth="1"/>
    <col min="13563" max="13563" width="4.28515625" style="104" customWidth="1"/>
    <col min="13564" max="13564" width="4" style="104" customWidth="1"/>
    <col min="13565" max="13565" width="8.85546875" style="104"/>
    <col min="13566" max="13566" width="3.42578125" style="104" customWidth="1"/>
    <col min="13567" max="13568" width="5.7109375" style="104" customWidth="1"/>
    <col min="13569" max="13569" width="3.5703125" style="104" customWidth="1"/>
    <col min="13570" max="13570" width="3.42578125" style="104" customWidth="1"/>
    <col min="13571" max="13571" width="3.7109375" style="104" customWidth="1"/>
    <col min="13572" max="13572" width="3.42578125" style="104" customWidth="1"/>
    <col min="13573" max="13573" width="4.42578125" style="104" customWidth="1"/>
    <col min="13574" max="13574" width="1.7109375" style="104" customWidth="1"/>
    <col min="13575" max="13575" width="7.42578125" style="104" customWidth="1"/>
    <col min="13576" max="13576" width="1.7109375" style="104" customWidth="1"/>
    <col min="13577" max="13577" width="5.85546875" style="104" customWidth="1"/>
    <col min="13578" max="13578" width="1.7109375" style="104" customWidth="1"/>
    <col min="13579" max="13579" width="0" style="104" hidden="1" customWidth="1"/>
    <col min="13580" max="13813" width="8.85546875" style="104"/>
    <col min="13814" max="13814" width="1.7109375" style="104" customWidth="1"/>
    <col min="13815" max="13815" width="10.28515625" style="104" customWidth="1"/>
    <col min="13816" max="13816" width="3.42578125" style="104" customWidth="1"/>
    <col min="13817" max="13817" width="4.140625" style="104" customWidth="1"/>
    <col min="13818" max="13818" width="9" style="104" customWidth="1"/>
    <col min="13819" max="13819" width="4.28515625" style="104" customWidth="1"/>
    <col min="13820" max="13820" width="4" style="104" customWidth="1"/>
    <col min="13821" max="13821" width="8.85546875" style="104"/>
    <col min="13822" max="13822" width="3.42578125" style="104" customWidth="1"/>
    <col min="13823" max="13824" width="5.7109375" style="104" customWidth="1"/>
    <col min="13825" max="13825" width="3.5703125" style="104" customWidth="1"/>
    <col min="13826" max="13826" width="3.42578125" style="104" customWidth="1"/>
    <col min="13827" max="13827" width="3.7109375" style="104" customWidth="1"/>
    <col min="13828" max="13828" width="3.42578125" style="104" customWidth="1"/>
    <col min="13829" max="13829" width="4.42578125" style="104" customWidth="1"/>
    <col min="13830" max="13830" width="1.7109375" style="104" customWidth="1"/>
    <col min="13831" max="13831" width="7.42578125" style="104" customWidth="1"/>
    <col min="13832" max="13832" width="1.7109375" style="104" customWidth="1"/>
    <col min="13833" max="13833" width="5.85546875" style="104" customWidth="1"/>
    <col min="13834" max="13834" width="1.7109375" style="104" customWidth="1"/>
    <col min="13835" max="13835" width="0" style="104" hidden="1" customWidth="1"/>
    <col min="13836" max="14069" width="8.85546875" style="104"/>
    <col min="14070" max="14070" width="1.7109375" style="104" customWidth="1"/>
    <col min="14071" max="14071" width="10.28515625" style="104" customWidth="1"/>
    <col min="14072" max="14072" width="3.42578125" style="104" customWidth="1"/>
    <col min="14073" max="14073" width="4.140625" style="104" customWidth="1"/>
    <col min="14074" max="14074" width="9" style="104" customWidth="1"/>
    <col min="14075" max="14075" width="4.28515625" style="104" customWidth="1"/>
    <col min="14076" max="14076" width="4" style="104" customWidth="1"/>
    <col min="14077" max="14077" width="8.85546875" style="104"/>
    <col min="14078" max="14078" width="3.42578125" style="104" customWidth="1"/>
    <col min="14079" max="14080" width="5.7109375" style="104" customWidth="1"/>
    <col min="14081" max="14081" width="3.5703125" style="104" customWidth="1"/>
    <col min="14082" max="14082" width="3.42578125" style="104" customWidth="1"/>
    <col min="14083" max="14083" width="3.7109375" style="104" customWidth="1"/>
    <col min="14084" max="14084" width="3.42578125" style="104" customWidth="1"/>
    <col min="14085" max="14085" width="4.42578125" style="104" customWidth="1"/>
    <col min="14086" max="14086" width="1.7109375" style="104" customWidth="1"/>
    <col min="14087" max="14087" width="7.42578125" style="104" customWidth="1"/>
    <col min="14088" max="14088" width="1.7109375" style="104" customWidth="1"/>
    <col min="14089" max="14089" width="5.85546875" style="104" customWidth="1"/>
    <col min="14090" max="14090" width="1.7109375" style="104" customWidth="1"/>
    <col min="14091" max="14091" width="0" style="104" hidden="1" customWidth="1"/>
    <col min="14092" max="14325" width="8.85546875" style="104"/>
    <col min="14326" max="14326" width="1.7109375" style="104" customWidth="1"/>
    <col min="14327" max="14327" width="10.28515625" style="104" customWidth="1"/>
    <col min="14328" max="14328" width="3.42578125" style="104" customWidth="1"/>
    <col min="14329" max="14329" width="4.140625" style="104" customWidth="1"/>
    <col min="14330" max="14330" width="9" style="104" customWidth="1"/>
    <col min="14331" max="14331" width="4.28515625" style="104" customWidth="1"/>
    <col min="14332" max="14332" width="4" style="104" customWidth="1"/>
    <col min="14333" max="14333" width="8.85546875" style="104"/>
    <col min="14334" max="14334" width="3.42578125" style="104" customWidth="1"/>
    <col min="14335" max="14336" width="5.7109375" style="104" customWidth="1"/>
    <col min="14337" max="14337" width="3.5703125" style="104" customWidth="1"/>
    <col min="14338" max="14338" width="3.42578125" style="104" customWidth="1"/>
    <col min="14339" max="14339" width="3.7109375" style="104" customWidth="1"/>
    <col min="14340" max="14340" width="3.42578125" style="104" customWidth="1"/>
    <col min="14341" max="14341" width="4.42578125" style="104" customWidth="1"/>
    <col min="14342" max="14342" width="1.7109375" style="104" customWidth="1"/>
    <col min="14343" max="14343" width="7.42578125" style="104" customWidth="1"/>
    <col min="14344" max="14344" width="1.7109375" style="104" customWidth="1"/>
    <col min="14345" max="14345" width="5.85546875" style="104" customWidth="1"/>
    <col min="14346" max="14346" width="1.7109375" style="104" customWidth="1"/>
    <col min="14347" max="14347" width="0" style="104" hidden="1" customWidth="1"/>
    <col min="14348" max="14581" width="8.85546875" style="104"/>
    <col min="14582" max="14582" width="1.7109375" style="104" customWidth="1"/>
    <col min="14583" max="14583" width="10.28515625" style="104" customWidth="1"/>
    <col min="14584" max="14584" width="3.42578125" style="104" customWidth="1"/>
    <col min="14585" max="14585" width="4.140625" style="104" customWidth="1"/>
    <col min="14586" max="14586" width="9" style="104" customWidth="1"/>
    <col min="14587" max="14587" width="4.28515625" style="104" customWidth="1"/>
    <col min="14588" max="14588" width="4" style="104" customWidth="1"/>
    <col min="14589" max="14589" width="8.85546875" style="104"/>
    <col min="14590" max="14590" width="3.42578125" style="104" customWidth="1"/>
    <col min="14591" max="14592" width="5.7109375" style="104" customWidth="1"/>
    <col min="14593" max="14593" width="3.5703125" style="104" customWidth="1"/>
    <col min="14594" max="14594" width="3.42578125" style="104" customWidth="1"/>
    <col min="14595" max="14595" width="3.7109375" style="104" customWidth="1"/>
    <col min="14596" max="14596" width="3.42578125" style="104" customWidth="1"/>
    <col min="14597" max="14597" width="4.42578125" style="104" customWidth="1"/>
    <col min="14598" max="14598" width="1.7109375" style="104" customWidth="1"/>
    <col min="14599" max="14599" width="7.42578125" style="104" customWidth="1"/>
    <col min="14600" max="14600" width="1.7109375" style="104" customWidth="1"/>
    <col min="14601" max="14601" width="5.85546875" style="104" customWidth="1"/>
    <col min="14602" max="14602" width="1.7109375" style="104" customWidth="1"/>
    <col min="14603" max="14603" width="0" style="104" hidden="1" customWidth="1"/>
    <col min="14604" max="14837" width="8.85546875" style="104"/>
    <col min="14838" max="14838" width="1.7109375" style="104" customWidth="1"/>
    <col min="14839" max="14839" width="10.28515625" style="104" customWidth="1"/>
    <col min="14840" max="14840" width="3.42578125" style="104" customWidth="1"/>
    <col min="14841" max="14841" width="4.140625" style="104" customWidth="1"/>
    <col min="14842" max="14842" width="9" style="104" customWidth="1"/>
    <col min="14843" max="14843" width="4.28515625" style="104" customWidth="1"/>
    <col min="14844" max="14844" width="4" style="104" customWidth="1"/>
    <col min="14845" max="14845" width="8.85546875" style="104"/>
    <col min="14846" max="14846" width="3.42578125" style="104" customWidth="1"/>
    <col min="14847" max="14848" width="5.7109375" style="104" customWidth="1"/>
    <col min="14849" max="14849" width="3.5703125" style="104" customWidth="1"/>
    <col min="14850" max="14850" width="3.42578125" style="104" customWidth="1"/>
    <col min="14851" max="14851" width="3.7109375" style="104" customWidth="1"/>
    <col min="14852" max="14852" width="3.42578125" style="104" customWidth="1"/>
    <col min="14853" max="14853" width="4.42578125" style="104" customWidth="1"/>
    <col min="14854" max="14854" width="1.7109375" style="104" customWidth="1"/>
    <col min="14855" max="14855" width="7.42578125" style="104" customWidth="1"/>
    <col min="14856" max="14856" width="1.7109375" style="104" customWidth="1"/>
    <col min="14857" max="14857" width="5.85546875" style="104" customWidth="1"/>
    <col min="14858" max="14858" width="1.7109375" style="104" customWidth="1"/>
    <col min="14859" max="14859" width="0" style="104" hidden="1" customWidth="1"/>
    <col min="14860" max="15093" width="8.85546875" style="104"/>
    <col min="15094" max="15094" width="1.7109375" style="104" customWidth="1"/>
    <col min="15095" max="15095" width="10.28515625" style="104" customWidth="1"/>
    <col min="15096" max="15096" width="3.42578125" style="104" customWidth="1"/>
    <col min="15097" max="15097" width="4.140625" style="104" customWidth="1"/>
    <col min="15098" max="15098" width="9" style="104" customWidth="1"/>
    <col min="15099" max="15099" width="4.28515625" style="104" customWidth="1"/>
    <col min="15100" max="15100" width="4" style="104" customWidth="1"/>
    <col min="15101" max="15101" width="8.85546875" style="104"/>
    <col min="15102" max="15102" width="3.42578125" style="104" customWidth="1"/>
    <col min="15103" max="15104" width="5.7109375" style="104" customWidth="1"/>
    <col min="15105" max="15105" width="3.5703125" style="104" customWidth="1"/>
    <col min="15106" max="15106" width="3.42578125" style="104" customWidth="1"/>
    <col min="15107" max="15107" width="3.7109375" style="104" customWidth="1"/>
    <col min="15108" max="15108" width="3.42578125" style="104" customWidth="1"/>
    <col min="15109" max="15109" width="4.42578125" style="104" customWidth="1"/>
    <col min="15110" max="15110" width="1.7109375" style="104" customWidth="1"/>
    <col min="15111" max="15111" width="7.42578125" style="104" customWidth="1"/>
    <col min="15112" max="15112" width="1.7109375" style="104" customWidth="1"/>
    <col min="15113" max="15113" width="5.85546875" style="104" customWidth="1"/>
    <col min="15114" max="15114" width="1.7109375" style="104" customWidth="1"/>
    <col min="15115" max="15115" width="0" style="104" hidden="1" customWidth="1"/>
    <col min="15116" max="15349" width="8.85546875" style="104"/>
    <col min="15350" max="15350" width="1.7109375" style="104" customWidth="1"/>
    <col min="15351" max="15351" width="10.28515625" style="104" customWidth="1"/>
    <col min="15352" max="15352" width="3.42578125" style="104" customWidth="1"/>
    <col min="15353" max="15353" width="4.140625" style="104" customWidth="1"/>
    <col min="15354" max="15354" width="9" style="104" customWidth="1"/>
    <col min="15355" max="15355" width="4.28515625" style="104" customWidth="1"/>
    <col min="15356" max="15356" width="4" style="104" customWidth="1"/>
    <col min="15357" max="15357" width="8.85546875" style="104"/>
    <col min="15358" max="15358" width="3.42578125" style="104" customWidth="1"/>
    <col min="15359" max="15360" width="5.7109375" style="104" customWidth="1"/>
    <col min="15361" max="15361" width="3.5703125" style="104" customWidth="1"/>
    <col min="15362" max="15362" width="3.42578125" style="104" customWidth="1"/>
    <col min="15363" max="15363" width="3.7109375" style="104" customWidth="1"/>
    <col min="15364" max="15364" width="3.42578125" style="104" customWidth="1"/>
    <col min="15365" max="15365" width="4.42578125" style="104" customWidth="1"/>
    <col min="15366" max="15366" width="1.7109375" style="104" customWidth="1"/>
    <col min="15367" max="15367" width="7.42578125" style="104" customWidth="1"/>
    <col min="15368" max="15368" width="1.7109375" style="104" customWidth="1"/>
    <col min="15369" max="15369" width="5.85546875" style="104" customWidth="1"/>
    <col min="15370" max="15370" width="1.7109375" style="104" customWidth="1"/>
    <col min="15371" max="15371" width="0" style="104" hidden="1" customWidth="1"/>
    <col min="15372" max="15605" width="8.85546875" style="104"/>
    <col min="15606" max="15606" width="1.7109375" style="104" customWidth="1"/>
    <col min="15607" max="15607" width="10.28515625" style="104" customWidth="1"/>
    <col min="15608" max="15608" width="3.42578125" style="104" customWidth="1"/>
    <col min="15609" max="15609" width="4.140625" style="104" customWidth="1"/>
    <col min="15610" max="15610" width="9" style="104" customWidth="1"/>
    <col min="15611" max="15611" width="4.28515625" style="104" customWidth="1"/>
    <col min="15612" max="15612" width="4" style="104" customWidth="1"/>
    <col min="15613" max="15613" width="8.85546875" style="104"/>
    <col min="15614" max="15614" width="3.42578125" style="104" customWidth="1"/>
    <col min="15615" max="15616" width="5.7109375" style="104" customWidth="1"/>
    <col min="15617" max="15617" width="3.5703125" style="104" customWidth="1"/>
    <col min="15618" max="15618" width="3.42578125" style="104" customWidth="1"/>
    <col min="15619" max="15619" width="3.7109375" style="104" customWidth="1"/>
    <col min="15620" max="15620" width="3.42578125" style="104" customWidth="1"/>
    <col min="15621" max="15621" width="4.42578125" style="104" customWidth="1"/>
    <col min="15622" max="15622" width="1.7109375" style="104" customWidth="1"/>
    <col min="15623" max="15623" width="7.42578125" style="104" customWidth="1"/>
    <col min="15624" max="15624" width="1.7109375" style="104" customWidth="1"/>
    <col min="15625" max="15625" width="5.85546875" style="104" customWidth="1"/>
    <col min="15626" max="15626" width="1.7109375" style="104" customWidth="1"/>
    <col min="15627" max="15627" width="0" style="104" hidden="1" customWidth="1"/>
    <col min="15628" max="15861" width="8.85546875" style="104"/>
    <col min="15862" max="15862" width="1.7109375" style="104" customWidth="1"/>
    <col min="15863" max="15863" width="10.28515625" style="104" customWidth="1"/>
    <col min="15864" max="15864" width="3.42578125" style="104" customWidth="1"/>
    <col min="15865" max="15865" width="4.140625" style="104" customWidth="1"/>
    <col min="15866" max="15866" width="9" style="104" customWidth="1"/>
    <col min="15867" max="15867" width="4.28515625" style="104" customWidth="1"/>
    <col min="15868" max="15868" width="4" style="104" customWidth="1"/>
    <col min="15869" max="15869" width="8.85546875" style="104"/>
    <col min="15870" max="15870" width="3.42578125" style="104" customWidth="1"/>
    <col min="15871" max="15872" width="5.7109375" style="104" customWidth="1"/>
    <col min="15873" max="15873" width="3.5703125" style="104" customWidth="1"/>
    <col min="15874" max="15874" width="3.42578125" style="104" customWidth="1"/>
    <col min="15875" max="15875" width="3.7109375" style="104" customWidth="1"/>
    <col min="15876" max="15876" width="3.42578125" style="104" customWidth="1"/>
    <col min="15877" max="15877" width="4.42578125" style="104" customWidth="1"/>
    <col min="15878" max="15878" width="1.7109375" style="104" customWidth="1"/>
    <col min="15879" max="15879" width="7.42578125" style="104" customWidth="1"/>
    <col min="15880" max="15880" width="1.7109375" style="104" customWidth="1"/>
    <col min="15881" max="15881" width="5.85546875" style="104" customWidth="1"/>
    <col min="15882" max="15882" width="1.7109375" style="104" customWidth="1"/>
    <col min="15883" max="15883" width="0" style="104" hidden="1" customWidth="1"/>
    <col min="15884" max="16117" width="8.85546875" style="104"/>
    <col min="16118" max="16118" width="1.7109375" style="104" customWidth="1"/>
    <col min="16119" max="16119" width="10.28515625" style="104" customWidth="1"/>
    <col min="16120" max="16120" width="3.42578125" style="104" customWidth="1"/>
    <col min="16121" max="16121" width="4.140625" style="104" customWidth="1"/>
    <col min="16122" max="16122" width="9" style="104" customWidth="1"/>
    <col min="16123" max="16123" width="4.28515625" style="104" customWidth="1"/>
    <col min="16124" max="16124" width="4" style="104" customWidth="1"/>
    <col min="16125" max="16125" width="8.85546875" style="104"/>
    <col min="16126" max="16126" width="3.42578125" style="104" customWidth="1"/>
    <col min="16127" max="16128" width="5.7109375" style="104" customWidth="1"/>
    <col min="16129" max="16129" width="3.5703125" style="104" customWidth="1"/>
    <col min="16130" max="16130" width="3.42578125" style="104" customWidth="1"/>
    <col min="16131" max="16131" width="3.7109375" style="104" customWidth="1"/>
    <col min="16132" max="16132" width="3.42578125" style="104" customWidth="1"/>
    <col min="16133" max="16133" width="4.42578125" style="104" customWidth="1"/>
    <col min="16134" max="16134" width="1.7109375" style="104" customWidth="1"/>
    <col min="16135" max="16135" width="7.42578125" style="104" customWidth="1"/>
    <col min="16136" max="16136" width="1.7109375" style="104" customWidth="1"/>
    <col min="16137" max="16137" width="5.85546875" style="104" customWidth="1"/>
    <col min="16138" max="16138" width="1.7109375" style="104" customWidth="1"/>
    <col min="16139" max="16139" width="0" style="104" hidden="1" customWidth="1"/>
    <col min="16140" max="16384" width="8.85546875" style="104"/>
  </cols>
  <sheetData>
    <row r="6" spans="2:9" x14ac:dyDescent="0.2">
      <c r="B6" s="248" t="s">
        <v>26</v>
      </c>
      <c r="C6" s="248"/>
      <c r="D6" s="248"/>
      <c r="E6" s="248"/>
      <c r="F6" s="248"/>
      <c r="G6" s="248"/>
      <c r="H6" s="248"/>
      <c r="I6" s="248"/>
    </row>
    <row r="7" spans="2:9" ht="7.5" customHeight="1" x14ac:dyDescent="0.2">
      <c r="B7" s="163"/>
      <c r="C7" s="163"/>
      <c r="D7" s="163"/>
      <c r="E7" s="163"/>
      <c r="F7" s="163"/>
      <c r="G7" s="163"/>
      <c r="H7" s="163"/>
    </row>
    <row r="8" spans="2:9" ht="15.75" x14ac:dyDescent="0.25">
      <c r="B8" s="249" t="s">
        <v>190</v>
      </c>
      <c r="C8" s="249"/>
      <c r="D8" s="249"/>
      <c r="E8" s="249"/>
      <c r="F8" s="249"/>
      <c r="G8" s="249"/>
      <c r="H8" s="249"/>
      <c r="I8" s="249"/>
    </row>
    <row r="9" spans="2:9" ht="7.5" customHeight="1" x14ac:dyDescent="0.25">
      <c r="B9" s="162"/>
      <c r="C9" s="162"/>
      <c r="D9" s="162"/>
    </row>
    <row r="10" spans="2:9" ht="14.25" customHeight="1" x14ac:dyDescent="0.25">
      <c r="B10" s="250" t="s">
        <v>200</v>
      </c>
      <c r="C10" s="250"/>
      <c r="D10" s="250"/>
      <c r="E10" s="250"/>
      <c r="F10" s="250"/>
      <c r="G10" s="250"/>
      <c r="H10" s="250"/>
      <c r="I10" s="250"/>
    </row>
    <row r="11" spans="2:9" ht="27" customHeight="1" x14ac:dyDescent="0.2">
      <c r="B11" s="251" t="s">
        <v>199</v>
      </c>
      <c r="C11" s="251"/>
      <c r="D11" s="251"/>
      <c r="E11" s="251"/>
      <c r="F11" s="251"/>
      <c r="G11" s="251"/>
      <c r="H11" s="251"/>
      <c r="I11" s="251"/>
    </row>
    <row r="12" spans="2:9" ht="6.75" customHeight="1" x14ac:dyDescent="0.2">
      <c r="B12" s="159"/>
    </row>
    <row r="13" spans="2:9" x14ac:dyDescent="0.2">
      <c r="B13" s="138" t="s">
        <v>189</v>
      </c>
      <c r="C13" s="208"/>
      <c r="D13" s="106"/>
      <c r="E13" s="209" t="s">
        <v>29</v>
      </c>
      <c r="F13" s="161"/>
      <c r="G13" s="252"/>
      <c r="H13" s="253"/>
      <c r="I13" s="254"/>
    </row>
    <row r="14" spans="2:9" ht="4.7" customHeight="1" x14ac:dyDescent="0.2">
      <c r="C14" s="160"/>
    </row>
    <row r="15" spans="2:9" x14ac:dyDescent="0.2">
      <c r="B15" s="138" t="s">
        <v>28</v>
      </c>
      <c r="C15" s="237"/>
      <c r="D15" s="238"/>
      <c r="E15" s="238"/>
      <c r="F15" s="238"/>
      <c r="G15" s="238"/>
      <c r="H15" s="238"/>
      <c r="I15" s="239"/>
    </row>
    <row r="16" spans="2:9" ht="5.25" customHeight="1" x14ac:dyDescent="0.2">
      <c r="C16" s="130"/>
    </row>
    <row r="17" spans="2:13" ht="4.7" customHeight="1" x14ac:dyDescent="0.2">
      <c r="C17" s="120"/>
    </row>
    <row r="18" spans="2:13" ht="15.75" customHeight="1" x14ac:dyDescent="0.2">
      <c r="B18" s="232" t="s">
        <v>188</v>
      </c>
      <c r="C18" s="232"/>
      <c r="D18" s="232"/>
      <c r="E18" s="232"/>
      <c r="F18" s="232"/>
      <c r="G18" s="232"/>
      <c r="H18" s="232"/>
      <c r="I18" s="232"/>
    </row>
    <row r="19" spans="2:13" ht="6.75" customHeight="1" x14ac:dyDescent="0.2">
      <c r="B19" s="159"/>
      <c r="C19" s="120"/>
    </row>
    <row r="20" spans="2:13" s="118" customFormat="1" ht="12.75" customHeight="1" x14ac:dyDescent="0.2">
      <c r="B20" s="212" t="s">
        <v>202</v>
      </c>
      <c r="C20" s="212"/>
      <c r="D20" s="246"/>
      <c r="E20" s="247"/>
      <c r="G20" s="240"/>
      <c r="H20" s="241"/>
      <c r="I20" s="242"/>
      <c r="K20" s="156"/>
    </row>
    <row r="21" spans="2:13" s="118" customFormat="1" ht="6.75" customHeight="1" x14ac:dyDescent="0.2">
      <c r="G21" s="158"/>
      <c r="H21" s="158"/>
      <c r="I21" s="158"/>
      <c r="K21" s="156"/>
    </row>
    <row r="22" spans="2:13" s="155" customFormat="1" ht="40.5" customHeight="1" x14ac:dyDescent="0.2">
      <c r="B22" s="220" t="s">
        <v>187</v>
      </c>
      <c r="C22" s="220"/>
      <c r="D22" s="220"/>
      <c r="E22" s="220"/>
      <c r="F22" s="157"/>
      <c r="G22" s="157"/>
      <c r="H22" s="157"/>
      <c r="I22" s="157"/>
      <c r="K22" s="156"/>
    </row>
    <row r="23" spans="2:13" s="118" customFormat="1" ht="12.75" customHeight="1" x14ac:dyDescent="0.2">
      <c r="B23" s="220"/>
      <c r="C23" s="220"/>
      <c r="D23" s="220"/>
      <c r="E23" s="220"/>
      <c r="G23" s="243"/>
      <c r="H23" s="244"/>
      <c r="I23" s="245"/>
      <c r="K23" s="156"/>
    </row>
    <row r="24" spans="2:13" s="155" customFormat="1" ht="6.6" customHeight="1" x14ac:dyDescent="0.2">
      <c r="B24" s="104"/>
      <c r="C24" s="104"/>
      <c r="D24" s="104"/>
      <c r="E24" s="104"/>
      <c r="F24" s="104"/>
      <c r="G24" s="233"/>
      <c r="H24" s="233"/>
      <c r="I24" s="233"/>
      <c r="K24" s="156"/>
    </row>
    <row r="25" spans="2:13" s="155" customFormat="1" x14ac:dyDescent="0.2">
      <c r="B25" s="220" t="s">
        <v>186</v>
      </c>
      <c r="C25" s="220"/>
      <c r="D25" s="220"/>
      <c r="E25" s="104"/>
      <c r="F25" s="104"/>
      <c r="G25" s="234"/>
      <c r="H25" s="235"/>
      <c r="I25" s="236"/>
      <c r="K25" s="156"/>
    </row>
    <row r="26" spans="2:13" ht="6.75" customHeight="1" x14ac:dyDescent="0.2">
      <c r="B26" s="135"/>
    </row>
    <row r="27" spans="2:13" x14ac:dyDescent="0.2">
      <c r="B27" s="232" t="s">
        <v>185</v>
      </c>
      <c r="C27" s="232"/>
      <c r="D27" s="232"/>
      <c r="E27" s="232"/>
      <c r="F27" s="232"/>
      <c r="G27" s="232"/>
      <c r="H27" s="232"/>
      <c r="I27" s="232"/>
    </row>
    <row r="28" spans="2:13" ht="5.25" customHeight="1" x14ac:dyDescent="0.2">
      <c r="G28" s="111"/>
      <c r="H28" s="111"/>
    </row>
    <row r="29" spans="2:13" s="138" customFormat="1" ht="15" customHeight="1" x14ac:dyDescent="0.15">
      <c r="B29" s="216" t="s">
        <v>184</v>
      </c>
      <c r="C29" s="216"/>
      <c r="D29" s="216"/>
      <c r="E29" s="216"/>
      <c r="F29" s="216"/>
      <c r="G29" s="216"/>
      <c r="H29" s="154"/>
      <c r="I29" s="139"/>
      <c r="K29" s="144">
        <v>0</v>
      </c>
    </row>
    <row r="30" spans="2:13" s="138" customFormat="1" ht="6.75" customHeight="1" x14ac:dyDescent="0.15">
      <c r="B30" s="123"/>
      <c r="C30" s="142"/>
      <c r="D30" s="142"/>
      <c r="E30" s="142"/>
      <c r="F30" s="142"/>
      <c r="G30" s="141"/>
      <c r="I30" s="140"/>
      <c r="K30" s="105"/>
    </row>
    <row r="31" spans="2:13" s="138" customFormat="1" ht="15" customHeight="1" x14ac:dyDescent="0.2">
      <c r="B31" s="216" t="s">
        <v>183</v>
      </c>
      <c r="C31" s="216"/>
      <c r="D31" s="216"/>
      <c r="E31" s="216"/>
      <c r="F31" s="216"/>
      <c r="G31" s="216"/>
      <c r="H31" s="153"/>
      <c r="I31" s="139"/>
      <c r="K31" s="105"/>
      <c r="L31" s="104"/>
      <c r="M31" s="120"/>
    </row>
    <row r="32" spans="2:13" s="138" customFormat="1" ht="8.4499999999999993" customHeight="1" x14ac:dyDescent="0.2">
      <c r="B32" s="123"/>
      <c r="C32" s="123"/>
      <c r="D32" s="123"/>
      <c r="E32" s="123"/>
      <c r="F32" s="123"/>
      <c r="G32" s="145"/>
      <c r="H32" s="147"/>
      <c r="I32" s="140"/>
      <c r="K32" s="105"/>
      <c r="L32" s="104"/>
      <c r="M32" s="120"/>
    </row>
    <row r="33" spans="2:30" s="151" customFormat="1" ht="27" customHeight="1" x14ac:dyDescent="0.2">
      <c r="B33" s="220" t="s">
        <v>182</v>
      </c>
      <c r="C33" s="220"/>
      <c r="D33" s="220"/>
      <c r="E33" s="220"/>
      <c r="F33" s="220"/>
      <c r="G33" s="220"/>
      <c r="H33" s="152"/>
      <c r="I33" s="139"/>
      <c r="K33" s="105"/>
      <c r="L33" s="104"/>
      <c r="M33" s="104"/>
      <c r="N33" s="104"/>
      <c r="O33" s="104"/>
      <c r="P33" s="104"/>
      <c r="Q33" s="104"/>
      <c r="R33" s="104"/>
      <c r="S33" s="104"/>
      <c r="T33" s="104"/>
      <c r="U33" s="104"/>
      <c r="V33" s="104"/>
      <c r="W33" s="104"/>
      <c r="X33" s="104"/>
      <c r="Y33" s="104"/>
      <c r="Z33" s="104"/>
      <c r="AA33" s="104"/>
      <c r="AB33" s="111"/>
      <c r="AC33" s="111"/>
      <c r="AD33" s="104"/>
    </row>
    <row r="34" spans="2:30" s="138" customFormat="1" ht="4.7" customHeight="1" x14ac:dyDescent="0.2">
      <c r="B34" s="123"/>
      <c r="C34" s="142"/>
      <c r="D34" s="142"/>
      <c r="E34" s="142"/>
      <c r="F34" s="142"/>
      <c r="G34" s="141"/>
      <c r="I34" s="140"/>
      <c r="K34" s="105"/>
      <c r="L34" s="216"/>
      <c r="M34" s="216"/>
      <c r="N34" s="216"/>
      <c r="O34" s="216"/>
      <c r="P34" s="216"/>
      <c r="Q34" s="216"/>
      <c r="R34" s="216"/>
      <c r="S34" s="216"/>
      <c r="T34" s="216"/>
      <c r="U34" s="216"/>
      <c r="V34" s="216"/>
      <c r="W34" s="216"/>
      <c r="X34" s="216"/>
      <c r="Y34" s="216"/>
      <c r="Z34" s="216"/>
      <c r="AA34" s="216"/>
      <c r="AB34" s="216"/>
      <c r="AC34" s="111"/>
      <c r="AD34" s="104"/>
    </row>
    <row r="35" spans="2:30" s="138" customFormat="1" ht="15" customHeight="1" x14ac:dyDescent="0.2">
      <c r="B35" s="216" t="s">
        <v>181</v>
      </c>
      <c r="C35" s="216"/>
      <c r="D35" s="216"/>
      <c r="E35" s="216"/>
      <c r="F35" s="216"/>
      <c r="G35" s="216"/>
      <c r="H35" s="147"/>
      <c r="I35" s="139"/>
      <c r="K35" s="105"/>
      <c r="L35" s="123"/>
      <c r="M35" s="142"/>
      <c r="N35" s="142"/>
      <c r="O35" s="142"/>
      <c r="P35" s="142"/>
      <c r="Q35" s="142"/>
      <c r="R35" s="142"/>
      <c r="S35" s="142"/>
      <c r="T35" s="142"/>
      <c r="U35" s="142"/>
      <c r="V35" s="142"/>
      <c r="W35" s="142"/>
      <c r="X35" s="142"/>
      <c r="Y35" s="142"/>
      <c r="Z35" s="142"/>
      <c r="AA35" s="142"/>
      <c r="AB35" s="141"/>
      <c r="AC35" s="111"/>
      <c r="AD35" s="104"/>
    </row>
    <row r="36" spans="2:30" s="138" customFormat="1" ht="6" customHeight="1" x14ac:dyDescent="0.2">
      <c r="B36" s="123"/>
      <c r="C36" s="123"/>
      <c r="D36" s="142"/>
      <c r="E36" s="142"/>
      <c r="F36" s="142"/>
      <c r="G36" s="141"/>
      <c r="I36" s="140"/>
      <c r="K36" s="105"/>
      <c r="L36" s="216"/>
      <c r="M36" s="216"/>
      <c r="N36" s="216"/>
      <c r="O36" s="216"/>
      <c r="P36" s="216"/>
      <c r="Q36" s="216"/>
      <c r="R36" s="216"/>
      <c r="S36" s="216"/>
      <c r="T36" s="216"/>
      <c r="U36" s="216"/>
      <c r="V36" s="216"/>
      <c r="W36" s="216"/>
      <c r="X36" s="216"/>
      <c r="Y36" s="216"/>
      <c r="Z36" s="216"/>
      <c r="AA36" s="216"/>
      <c r="AB36" s="216"/>
      <c r="AC36" s="111"/>
      <c r="AD36" s="104"/>
    </row>
    <row r="37" spans="2:30" s="138" customFormat="1" ht="15" customHeight="1" x14ac:dyDescent="0.2">
      <c r="B37" s="216" t="s">
        <v>180</v>
      </c>
      <c r="C37" s="216"/>
      <c r="D37" s="216"/>
      <c r="E37" s="216"/>
      <c r="F37" s="216"/>
      <c r="G37" s="216"/>
      <c r="I37" s="139"/>
      <c r="K37" s="105"/>
      <c r="L37" s="123"/>
      <c r="M37" s="123"/>
      <c r="N37" s="123"/>
      <c r="O37" s="123"/>
      <c r="P37" s="123"/>
      <c r="Q37" s="123"/>
      <c r="R37" s="123"/>
      <c r="S37" s="123"/>
      <c r="T37" s="123"/>
      <c r="U37" s="123"/>
      <c r="V37" s="123"/>
      <c r="W37" s="123"/>
      <c r="X37" s="123"/>
      <c r="Y37" s="123"/>
      <c r="Z37" s="123"/>
      <c r="AA37" s="123"/>
      <c r="AB37" s="145"/>
      <c r="AC37" s="111"/>
      <c r="AD37" s="104"/>
    </row>
    <row r="38" spans="2:30" s="138" customFormat="1" ht="3.75" customHeight="1" x14ac:dyDescent="0.2">
      <c r="B38" s="123"/>
      <c r="C38" s="123"/>
      <c r="D38" s="142"/>
      <c r="E38" s="142"/>
      <c r="F38" s="142"/>
      <c r="G38" s="141"/>
      <c r="I38" s="140"/>
      <c r="K38" s="143"/>
      <c r="L38" s="220"/>
      <c r="M38" s="220"/>
      <c r="N38" s="220"/>
      <c r="O38" s="220"/>
      <c r="P38" s="220"/>
      <c r="Q38" s="220"/>
      <c r="R38" s="220"/>
      <c r="S38" s="220"/>
      <c r="T38" s="220"/>
      <c r="U38" s="220"/>
      <c r="V38" s="220"/>
      <c r="W38" s="220"/>
      <c r="X38" s="220"/>
      <c r="Y38" s="220"/>
      <c r="Z38" s="220"/>
      <c r="AA38" s="220"/>
      <c r="AB38" s="220"/>
      <c r="AC38" s="111"/>
      <c r="AD38" s="104"/>
    </row>
    <row r="39" spans="2:30" s="138" customFormat="1" ht="15" customHeight="1" x14ac:dyDescent="0.2">
      <c r="B39" s="216" t="s">
        <v>179</v>
      </c>
      <c r="C39" s="216"/>
      <c r="D39" s="216"/>
      <c r="E39" s="216"/>
      <c r="F39" s="216"/>
      <c r="G39" s="216"/>
      <c r="H39" s="147"/>
      <c r="I39" s="139"/>
      <c r="K39" s="105"/>
      <c r="L39" s="123"/>
      <c r="M39" s="142"/>
      <c r="N39" s="142"/>
      <c r="O39" s="142"/>
      <c r="P39" s="142"/>
      <c r="Q39" s="142"/>
      <c r="R39" s="142"/>
      <c r="S39" s="142"/>
      <c r="T39" s="142"/>
      <c r="U39" s="142"/>
      <c r="V39" s="142"/>
      <c r="W39" s="142"/>
      <c r="X39" s="142"/>
      <c r="Y39" s="142"/>
      <c r="Z39" s="142"/>
      <c r="AA39" s="142"/>
      <c r="AB39" s="141"/>
      <c r="AD39" s="104"/>
    </row>
    <row r="40" spans="2:30" s="138" customFormat="1" ht="4.7" customHeight="1" x14ac:dyDescent="0.2">
      <c r="B40" s="123"/>
      <c r="C40" s="142"/>
      <c r="D40" s="142"/>
      <c r="E40" s="142"/>
      <c r="F40" s="142"/>
      <c r="G40" s="141"/>
      <c r="I40" s="140"/>
      <c r="K40" s="105"/>
      <c r="L40" s="216"/>
      <c r="M40" s="216"/>
      <c r="N40" s="216"/>
      <c r="O40" s="216"/>
      <c r="P40" s="216"/>
      <c r="Q40" s="216"/>
      <c r="R40" s="216"/>
      <c r="S40" s="216"/>
      <c r="T40" s="216"/>
      <c r="U40" s="216"/>
      <c r="V40" s="216"/>
      <c r="W40" s="216"/>
      <c r="X40" s="216"/>
      <c r="Y40" s="216"/>
      <c r="Z40" s="216"/>
      <c r="AA40" s="216"/>
      <c r="AB40" s="216"/>
      <c r="AC40" s="147"/>
      <c r="AD40" s="104"/>
    </row>
    <row r="41" spans="2:30" s="138" customFormat="1" ht="15" customHeight="1" x14ac:dyDescent="0.15">
      <c r="B41" s="216" t="s">
        <v>178</v>
      </c>
      <c r="C41" s="216"/>
      <c r="D41" s="216"/>
      <c r="E41" s="216"/>
      <c r="F41" s="216"/>
      <c r="G41" s="216"/>
      <c r="H41" s="147"/>
      <c r="I41" s="139"/>
      <c r="K41" s="105"/>
    </row>
    <row r="42" spans="2:30" s="138" customFormat="1" ht="6.75" customHeight="1" x14ac:dyDescent="0.2">
      <c r="B42" s="147"/>
      <c r="C42" s="147"/>
      <c r="D42" s="147"/>
      <c r="E42" s="147"/>
      <c r="F42" s="147"/>
      <c r="G42" s="111"/>
      <c r="H42" s="111"/>
      <c r="J42" s="107"/>
      <c r="K42" s="105"/>
    </row>
    <row r="43" spans="2:30" s="138" customFormat="1" ht="15" customHeight="1" x14ac:dyDescent="0.2">
      <c r="B43" s="232" t="s">
        <v>177</v>
      </c>
      <c r="C43" s="232"/>
      <c r="D43" s="232"/>
      <c r="E43" s="232"/>
      <c r="F43" s="232"/>
      <c r="G43" s="232"/>
      <c r="H43" s="232"/>
      <c r="I43" s="232"/>
      <c r="J43" s="107"/>
      <c r="K43" s="105"/>
    </row>
    <row r="44" spans="2:30" s="138" customFormat="1" ht="6.75" customHeight="1" x14ac:dyDescent="0.2">
      <c r="H44" s="111"/>
      <c r="J44" s="107"/>
      <c r="K44" s="105"/>
    </row>
    <row r="45" spans="2:30" s="138" customFormat="1" ht="15" customHeight="1" x14ac:dyDescent="0.15">
      <c r="B45" s="226" t="s">
        <v>176</v>
      </c>
      <c r="C45" s="226"/>
      <c r="D45" s="226"/>
      <c r="E45" s="226"/>
      <c r="F45" s="226"/>
      <c r="G45" s="226"/>
      <c r="H45" s="147"/>
      <c r="I45" s="139"/>
      <c r="K45" s="144">
        <v>0</v>
      </c>
    </row>
    <row r="46" spans="2:30" s="138" customFormat="1" ht="3.75" customHeight="1" x14ac:dyDescent="0.15">
      <c r="B46" s="142"/>
      <c r="C46" s="141"/>
      <c r="D46" s="145"/>
      <c r="E46" s="145"/>
      <c r="F46" s="145"/>
      <c r="G46" s="145"/>
      <c r="H46" s="147"/>
      <c r="I46" s="140"/>
      <c r="K46" s="105"/>
    </row>
    <row r="47" spans="2:30" s="138" customFormat="1" ht="15" customHeight="1" x14ac:dyDescent="0.15">
      <c r="B47" s="226" t="s">
        <v>175</v>
      </c>
      <c r="C47" s="226"/>
      <c r="D47" s="226"/>
      <c r="E47" s="226"/>
      <c r="F47" s="226"/>
      <c r="G47" s="226"/>
      <c r="H47" s="147"/>
      <c r="I47" s="139"/>
      <c r="K47" s="105"/>
    </row>
    <row r="48" spans="2:30" s="138" customFormat="1" ht="3.75" customHeight="1" x14ac:dyDescent="0.15">
      <c r="B48" s="142"/>
      <c r="C48" s="141"/>
      <c r="D48" s="145"/>
      <c r="E48" s="145"/>
      <c r="F48" s="145"/>
      <c r="G48" s="145"/>
      <c r="H48" s="147"/>
      <c r="I48" s="140"/>
      <c r="K48" s="105"/>
    </row>
    <row r="49" spans="2:13" s="138" customFormat="1" ht="15" customHeight="1" x14ac:dyDescent="0.2">
      <c r="B49" s="226" t="s">
        <v>174</v>
      </c>
      <c r="C49" s="226"/>
      <c r="D49" s="226"/>
      <c r="E49" s="226"/>
      <c r="F49" s="226"/>
      <c r="G49" s="226"/>
      <c r="H49" s="147"/>
      <c r="I49" s="139"/>
      <c r="K49" s="105"/>
      <c r="L49" s="107"/>
    </row>
    <row r="50" spans="2:13" s="138" customFormat="1" ht="3.75" customHeight="1" x14ac:dyDescent="0.2">
      <c r="B50" s="142"/>
      <c r="C50" s="141"/>
      <c r="D50" s="145"/>
      <c r="E50" s="145"/>
      <c r="F50" s="145"/>
      <c r="G50" s="145"/>
      <c r="H50" s="147"/>
      <c r="I50" s="140"/>
      <c r="K50" s="105"/>
      <c r="L50" s="107"/>
    </row>
    <row r="51" spans="2:13" s="138" customFormat="1" ht="15" customHeight="1" x14ac:dyDescent="0.2">
      <c r="B51" s="226" t="s">
        <v>173</v>
      </c>
      <c r="C51" s="226"/>
      <c r="D51" s="226"/>
      <c r="E51" s="226"/>
      <c r="F51" s="226"/>
      <c r="G51" s="226"/>
      <c r="H51" s="147"/>
      <c r="I51" s="139"/>
      <c r="K51" s="105"/>
      <c r="L51" s="107"/>
    </row>
    <row r="52" spans="2:13" ht="8.4499999999999993" customHeight="1" x14ac:dyDescent="0.2"/>
    <row r="53" spans="2:13" s="120" customFormat="1" ht="14.25" customHeight="1" x14ac:dyDescent="0.2">
      <c r="B53" s="232" t="s">
        <v>172</v>
      </c>
      <c r="C53" s="232"/>
      <c r="D53" s="232"/>
      <c r="E53" s="232"/>
      <c r="F53" s="232"/>
      <c r="G53" s="232"/>
      <c r="H53" s="232"/>
      <c r="I53" s="232"/>
      <c r="J53" s="107"/>
    </row>
    <row r="54" spans="2:13" ht="6.75" customHeight="1" x14ac:dyDescent="0.2"/>
    <row r="55" spans="2:13" ht="15" customHeight="1" x14ac:dyDescent="0.2">
      <c r="B55" s="216" t="s">
        <v>171</v>
      </c>
      <c r="C55" s="216"/>
      <c r="D55" s="216"/>
      <c r="E55" s="216"/>
      <c r="F55" s="216"/>
      <c r="G55" s="216"/>
      <c r="I55" s="139"/>
      <c r="K55" s="144">
        <v>0</v>
      </c>
      <c r="L55" s="106"/>
    </row>
    <row r="56" spans="2:13" ht="4.7" customHeight="1" x14ac:dyDescent="0.2">
      <c r="B56" s="123"/>
      <c r="C56" s="150"/>
      <c r="D56" s="130"/>
      <c r="E56" s="130"/>
      <c r="F56" s="130"/>
      <c r="G56" s="130"/>
      <c r="I56" s="140"/>
    </row>
    <row r="57" spans="2:13" ht="15" customHeight="1" x14ac:dyDescent="0.2">
      <c r="B57" s="216" t="s">
        <v>36</v>
      </c>
      <c r="C57" s="216"/>
      <c r="D57" s="216"/>
      <c r="E57" s="216"/>
      <c r="F57" s="216"/>
      <c r="G57" s="216"/>
      <c r="I57" s="139"/>
      <c r="K57" s="106"/>
      <c r="L57" s="106"/>
      <c r="M57" s="120"/>
    </row>
    <row r="58" spans="2:13" ht="4.7" customHeight="1" x14ac:dyDescent="0.2">
      <c r="B58" s="123"/>
      <c r="C58" s="150"/>
      <c r="D58" s="130"/>
      <c r="E58" s="130"/>
      <c r="F58" s="130"/>
      <c r="G58" s="130"/>
      <c r="I58" s="140"/>
    </row>
    <row r="59" spans="2:13" ht="15" customHeight="1" x14ac:dyDescent="0.2">
      <c r="B59" s="216" t="s">
        <v>170</v>
      </c>
      <c r="C59" s="216"/>
      <c r="D59" s="216"/>
      <c r="E59" s="216"/>
      <c r="F59" s="216"/>
      <c r="G59" s="216"/>
      <c r="I59" s="139"/>
      <c r="L59" s="107"/>
    </row>
    <row r="60" spans="2:13" ht="6.75" customHeight="1" x14ac:dyDescent="0.2">
      <c r="B60" s="147"/>
      <c r="C60" s="149"/>
      <c r="G60" s="111"/>
      <c r="H60" s="111"/>
    </row>
    <row r="61" spans="2:13" x14ac:dyDescent="0.2">
      <c r="B61" s="232" t="s">
        <v>169</v>
      </c>
      <c r="C61" s="232"/>
      <c r="D61" s="232"/>
      <c r="E61" s="232"/>
      <c r="F61" s="232"/>
      <c r="G61" s="232"/>
      <c r="H61" s="232"/>
      <c r="I61" s="232"/>
    </row>
    <row r="62" spans="2:13" ht="7.5" customHeight="1" x14ac:dyDescent="0.2">
      <c r="G62" s="111"/>
      <c r="H62" s="111"/>
    </row>
    <row r="63" spans="2:13" s="138" customFormat="1" ht="24.6" customHeight="1" x14ac:dyDescent="0.15">
      <c r="B63" s="220" t="s">
        <v>168</v>
      </c>
      <c r="C63" s="220"/>
      <c r="D63" s="220"/>
      <c r="E63" s="220"/>
      <c r="F63" s="220"/>
      <c r="G63" s="220"/>
      <c r="H63" s="148"/>
      <c r="I63" s="146"/>
      <c r="K63" s="144">
        <v>0</v>
      </c>
    </row>
    <row r="64" spans="2:13" s="138" customFormat="1" ht="8.25" customHeight="1" x14ac:dyDescent="0.15">
      <c r="B64" s="123"/>
      <c r="C64" s="142"/>
      <c r="D64" s="142"/>
      <c r="E64" s="141"/>
      <c r="F64" s="141"/>
      <c r="G64" s="141"/>
      <c r="I64" s="140"/>
      <c r="K64" s="105"/>
    </row>
    <row r="65" spans="2:11" s="138" customFormat="1" ht="15" customHeight="1" x14ac:dyDescent="0.15">
      <c r="B65" s="216" t="s">
        <v>37</v>
      </c>
      <c r="C65" s="216"/>
      <c r="D65" s="216"/>
      <c r="E65" s="216"/>
      <c r="F65" s="216"/>
      <c r="G65" s="216"/>
      <c r="H65" s="147"/>
      <c r="I65" s="146"/>
      <c r="K65" s="105"/>
    </row>
    <row r="66" spans="2:11" s="138" customFormat="1" ht="8.25" customHeight="1" x14ac:dyDescent="0.15">
      <c r="B66" s="123"/>
      <c r="C66" s="142"/>
      <c r="D66" s="142"/>
      <c r="E66" s="141"/>
      <c r="F66" s="141"/>
      <c r="G66" s="141"/>
      <c r="I66" s="140"/>
      <c r="K66" s="105"/>
    </row>
    <row r="67" spans="2:11" s="138" customFormat="1" ht="15" customHeight="1" x14ac:dyDescent="0.15">
      <c r="B67" s="216" t="s">
        <v>167</v>
      </c>
      <c r="C67" s="216"/>
      <c r="D67" s="216"/>
      <c r="E67" s="216"/>
      <c r="F67" s="216"/>
      <c r="G67" s="216"/>
      <c r="I67" s="146"/>
      <c r="K67" s="105"/>
    </row>
    <row r="68" spans="2:11" s="138" customFormat="1" ht="8.25" customHeight="1" x14ac:dyDescent="0.15">
      <c r="B68" s="123"/>
      <c r="C68" s="142"/>
      <c r="D68" s="142"/>
      <c r="E68" s="141"/>
      <c r="F68" s="141"/>
      <c r="G68" s="141"/>
      <c r="I68" s="140"/>
      <c r="K68" s="105"/>
    </row>
    <row r="69" spans="2:11" s="138" customFormat="1" ht="15" customHeight="1" x14ac:dyDescent="0.15">
      <c r="B69" s="216" t="s">
        <v>38</v>
      </c>
      <c r="C69" s="216"/>
      <c r="D69" s="216"/>
      <c r="E69" s="216"/>
      <c r="F69" s="216"/>
      <c r="G69" s="216"/>
      <c r="I69" s="146"/>
      <c r="K69" s="105"/>
    </row>
    <row r="70" spans="2:11" s="138" customFormat="1" ht="6.75" customHeight="1" x14ac:dyDescent="0.15">
      <c r="B70" s="145"/>
      <c r="C70" s="145"/>
      <c r="D70" s="145"/>
      <c r="G70" s="111"/>
      <c r="H70" s="111"/>
      <c r="K70" s="105"/>
    </row>
    <row r="71" spans="2:11" ht="15" customHeight="1" x14ac:dyDescent="0.2">
      <c r="B71" s="232" t="s">
        <v>166</v>
      </c>
      <c r="C71" s="232"/>
      <c r="D71" s="232"/>
      <c r="E71" s="232"/>
      <c r="F71" s="232"/>
      <c r="G71" s="232"/>
      <c r="H71" s="232"/>
      <c r="I71" s="232"/>
    </row>
    <row r="72" spans="2:11" ht="6.75" customHeight="1" x14ac:dyDescent="0.2">
      <c r="G72" s="111"/>
      <c r="H72" s="111"/>
    </row>
    <row r="73" spans="2:11" s="138" customFormat="1" ht="15" customHeight="1" x14ac:dyDescent="0.15">
      <c r="B73" s="216" t="s">
        <v>165</v>
      </c>
      <c r="C73" s="216"/>
      <c r="D73" s="216"/>
      <c r="E73" s="216"/>
      <c r="F73" s="216"/>
      <c r="G73" s="216"/>
      <c r="I73" s="139"/>
      <c r="K73" s="144">
        <v>0</v>
      </c>
    </row>
    <row r="74" spans="2:11" s="138" customFormat="1" ht="8.25" customHeight="1" x14ac:dyDescent="0.15">
      <c r="B74" s="123"/>
      <c r="C74" s="142"/>
      <c r="D74" s="142"/>
      <c r="E74" s="141"/>
      <c r="F74" s="141"/>
      <c r="G74" s="141"/>
      <c r="I74" s="140"/>
      <c r="K74" s="105"/>
    </row>
    <row r="75" spans="2:11" s="138" customFormat="1" ht="15" customHeight="1" x14ac:dyDescent="0.15">
      <c r="B75" s="216" t="s">
        <v>164</v>
      </c>
      <c r="C75" s="216"/>
      <c r="D75" s="216"/>
      <c r="E75" s="216"/>
      <c r="F75" s="216"/>
      <c r="G75" s="216"/>
      <c r="I75" s="139"/>
      <c r="K75" s="105"/>
    </row>
    <row r="76" spans="2:11" s="138" customFormat="1" ht="8.25" customHeight="1" x14ac:dyDescent="0.15">
      <c r="B76" s="123"/>
      <c r="C76" s="142"/>
      <c r="D76" s="142"/>
      <c r="E76" s="141"/>
      <c r="F76" s="141"/>
      <c r="G76" s="141"/>
      <c r="I76" s="140"/>
      <c r="K76" s="105"/>
    </row>
    <row r="77" spans="2:11" s="138" customFormat="1" ht="15" customHeight="1" x14ac:dyDescent="0.15">
      <c r="B77" s="216" t="s">
        <v>163</v>
      </c>
      <c r="C77" s="216"/>
      <c r="D77" s="216"/>
      <c r="E77" s="216"/>
      <c r="F77" s="216"/>
      <c r="G77" s="216"/>
      <c r="I77" s="139"/>
      <c r="K77" s="143"/>
    </row>
    <row r="78" spans="2:11" s="138" customFormat="1" ht="8.25" customHeight="1" x14ac:dyDescent="0.15">
      <c r="B78" s="123"/>
      <c r="C78" s="142"/>
      <c r="D78" s="142"/>
      <c r="E78" s="141"/>
      <c r="F78" s="141"/>
      <c r="G78" s="141"/>
      <c r="I78" s="140"/>
      <c r="K78" s="105"/>
    </row>
    <row r="79" spans="2:11" s="138" customFormat="1" ht="15" customHeight="1" x14ac:dyDescent="0.15">
      <c r="B79" s="216" t="s">
        <v>162</v>
      </c>
      <c r="C79" s="216"/>
      <c r="D79" s="216"/>
      <c r="E79" s="216"/>
      <c r="F79" s="216"/>
      <c r="G79" s="216"/>
      <c r="I79" s="139"/>
      <c r="K79" s="105"/>
    </row>
    <row r="80" spans="2:11" s="138" customFormat="1" ht="8.25" customHeight="1" x14ac:dyDescent="0.15">
      <c r="B80" s="123"/>
      <c r="C80" s="142"/>
      <c r="D80" s="142"/>
      <c r="E80" s="141"/>
      <c r="F80" s="141"/>
      <c r="G80" s="141"/>
      <c r="I80" s="140"/>
      <c r="K80" s="105"/>
    </row>
    <row r="81" spans="2:28" s="138" customFormat="1" ht="15" customHeight="1" x14ac:dyDescent="0.15">
      <c r="B81" s="216" t="s">
        <v>161</v>
      </c>
      <c r="C81" s="216"/>
      <c r="D81" s="216"/>
      <c r="E81" s="216"/>
      <c r="F81" s="216"/>
      <c r="G81" s="216"/>
      <c r="I81" s="139"/>
      <c r="K81" s="105"/>
    </row>
    <row r="82" spans="2:28" s="136" customFormat="1" ht="6.75" customHeight="1" x14ac:dyDescent="0.2">
      <c r="B82" s="104"/>
      <c r="C82" s="104"/>
      <c r="D82" s="104"/>
      <c r="E82" s="104"/>
      <c r="F82" s="104"/>
      <c r="G82" s="111"/>
      <c r="H82" s="111"/>
      <c r="I82" s="104"/>
      <c r="K82" s="137"/>
    </row>
    <row r="83" spans="2:28" x14ac:dyDescent="0.2">
      <c r="B83" s="232" t="s">
        <v>160</v>
      </c>
      <c r="C83" s="232"/>
      <c r="D83" s="232"/>
      <c r="E83" s="232"/>
      <c r="F83" s="232"/>
      <c r="G83" s="232"/>
      <c r="H83" s="232"/>
      <c r="I83" s="232"/>
    </row>
    <row r="84" spans="2:28" ht="6.75" customHeight="1" x14ac:dyDescent="0.2">
      <c r="B84" s="135"/>
      <c r="C84" s="135"/>
    </row>
    <row r="85" spans="2:28" x14ac:dyDescent="0.2">
      <c r="B85" s="231" t="s">
        <v>220</v>
      </c>
      <c r="C85" s="231"/>
      <c r="D85" s="231"/>
      <c r="E85" s="231"/>
      <c r="G85" s="228">
        <v>700.24</v>
      </c>
      <c r="H85" s="229"/>
      <c r="I85" s="230"/>
    </row>
    <row r="86" spans="2:28" ht="6" customHeight="1" x14ac:dyDescent="0.2">
      <c r="B86" s="131"/>
      <c r="C86" s="131"/>
      <c r="D86" s="130"/>
      <c r="E86" s="130"/>
      <c r="G86" s="129"/>
      <c r="H86" s="129"/>
      <c r="I86" s="129"/>
    </row>
    <row r="87" spans="2:28" ht="15" x14ac:dyDescent="0.2">
      <c r="B87" s="231" t="s">
        <v>221</v>
      </c>
      <c r="C87" s="231"/>
      <c r="D87" s="231"/>
      <c r="E87" s="231"/>
      <c r="G87" s="228">
        <v>59166800</v>
      </c>
      <c r="H87" s="229"/>
      <c r="I87" s="230"/>
      <c r="J87" s="134"/>
      <c r="K87" s="133"/>
      <c r="L87" s="132"/>
      <c r="M87" s="132"/>
    </row>
    <row r="88" spans="2:28" ht="6" customHeight="1" x14ac:dyDescent="0.2">
      <c r="B88" s="131"/>
      <c r="C88" s="131"/>
      <c r="D88" s="130"/>
      <c r="E88" s="130"/>
      <c r="G88" s="129"/>
      <c r="H88" s="129"/>
      <c r="I88" s="129"/>
    </row>
    <row r="89" spans="2:28" ht="21.6" customHeight="1" x14ac:dyDescent="0.2">
      <c r="B89" s="220" t="s">
        <v>212</v>
      </c>
      <c r="C89" s="220"/>
      <c r="D89" s="220"/>
      <c r="E89" s="220"/>
      <c r="G89" s="221" t="str">
        <f>IF(OR(G23="",G25=""),"Preencher 1.",MIN(G25,G23*5)/10000)</f>
        <v>Preencher 1.</v>
      </c>
      <c r="H89" s="222"/>
      <c r="I89" s="223"/>
    </row>
    <row r="90" spans="2:28" ht="6" customHeight="1" x14ac:dyDescent="0.2">
      <c r="B90" s="125"/>
      <c r="C90" s="125"/>
      <c r="D90" s="114"/>
      <c r="E90" s="114"/>
      <c r="G90" s="111"/>
      <c r="H90" s="111"/>
      <c r="I90" s="111"/>
    </row>
    <row r="91" spans="2:28" x14ac:dyDescent="0.2">
      <c r="B91" s="216" t="s">
        <v>213</v>
      </c>
      <c r="C91" s="216"/>
      <c r="D91" s="216"/>
      <c r="E91" s="216"/>
      <c r="G91" s="221" t="str">
        <f>IF(K29=1,Tabelas!D4,IF(K29=2,Tabelas!D5,IF(K29=3,Tabelas!D6,IF(K29=4,Tabelas!D7,IF(K29=5,Tabelas!D8,IF(K29=6,Tabelas!D9,IF(K29=7,Tabelas!D10,"Preencher 2.")))))))</f>
        <v>Preencher 2.</v>
      </c>
      <c r="H91" s="222"/>
      <c r="I91" s="223"/>
      <c r="J91" s="128"/>
    </row>
    <row r="92" spans="2:28" ht="6" customHeight="1" x14ac:dyDescent="0.2">
      <c r="B92" s="125"/>
      <c r="C92" s="125"/>
      <c r="D92" s="114"/>
      <c r="E92" s="114"/>
      <c r="G92" s="124"/>
      <c r="H92" s="124"/>
      <c r="I92" s="124"/>
    </row>
    <row r="93" spans="2:28" ht="21" customHeight="1" x14ac:dyDescent="0.2">
      <c r="B93" s="220" t="s">
        <v>214</v>
      </c>
      <c r="C93" s="220"/>
      <c r="D93" s="220"/>
      <c r="E93" s="220"/>
      <c r="G93" s="221" t="str">
        <f>IF(K29=1,Tabelas!F4,IF(K29=2,Tabelas!F5,IF(K29=3,Tabelas!F6,IF(K29=4,Tabelas!F7,IF(K29=5,Tabelas!F8,IF(K29=6,Tabelas!F9,IF(K29=7,Tabelas!F10,"Preencher 2.")))))))</f>
        <v>Preencher 2.</v>
      </c>
      <c r="H93" s="222"/>
      <c r="I93" s="223"/>
      <c r="J93" s="128"/>
    </row>
    <row r="94" spans="2:28" ht="5.25" customHeight="1" x14ac:dyDescent="0.2">
      <c r="B94" s="125"/>
      <c r="C94" s="125"/>
      <c r="D94" s="114"/>
      <c r="E94" s="114"/>
      <c r="G94" s="124"/>
      <c r="H94" s="124"/>
      <c r="I94" s="124"/>
    </row>
    <row r="95" spans="2:28" ht="18" customHeight="1" x14ac:dyDescent="0.2">
      <c r="B95" s="220" t="s">
        <v>215</v>
      </c>
      <c r="C95" s="220"/>
      <c r="D95" s="220"/>
      <c r="E95" s="220"/>
      <c r="G95" s="221" t="str">
        <f>IF(SUM(Tabelas!M14:M20)=0,"Preencher 3.",SUM(Tabelas!M14:M20))</f>
        <v>Preencher 3.</v>
      </c>
      <c r="H95" s="222"/>
      <c r="I95" s="223"/>
      <c r="N95" s="214"/>
      <c r="O95" s="214"/>
      <c r="P95" s="214"/>
      <c r="Q95" s="214"/>
      <c r="R95" s="214"/>
      <c r="S95" s="214"/>
      <c r="T95" s="214"/>
      <c r="U95" s="214"/>
      <c r="V95" s="214"/>
      <c r="W95" s="214"/>
      <c r="X95" s="214"/>
      <c r="Y95" s="214"/>
      <c r="Z95" s="214"/>
      <c r="AA95" s="214"/>
      <c r="AB95" s="215"/>
    </row>
    <row r="96" spans="2:28" ht="3.75" customHeight="1" x14ac:dyDescent="0.2">
      <c r="B96" s="125"/>
      <c r="C96" s="125"/>
      <c r="D96" s="114"/>
      <c r="E96" s="114"/>
      <c r="G96" s="124"/>
      <c r="H96" s="124"/>
      <c r="I96" s="124"/>
    </row>
    <row r="97" spans="2:11" x14ac:dyDescent="0.2">
      <c r="B97" s="216" t="s">
        <v>216</v>
      </c>
      <c r="C97" s="216"/>
      <c r="D97" s="216"/>
      <c r="E97" s="216"/>
      <c r="F97" s="110"/>
      <c r="G97" s="217" t="str">
        <f>IF(K55=1,Tabelas!P4,IF(K55=2,Tabelas!P5,IF(K55=3,Tabelas!P6,"Preencher 4.")))</f>
        <v>Preencher 4.</v>
      </c>
      <c r="H97" s="218"/>
      <c r="I97" s="219"/>
      <c r="J97" s="126"/>
    </row>
    <row r="98" spans="2:11" ht="5.25" customHeight="1" x14ac:dyDescent="0.2">
      <c r="B98" s="125"/>
      <c r="C98" s="125"/>
      <c r="D98" s="114"/>
      <c r="E98" s="114"/>
      <c r="G98" s="124"/>
      <c r="H98" s="124"/>
      <c r="I98" s="124"/>
    </row>
    <row r="99" spans="2:11" ht="12.75" customHeight="1" x14ac:dyDescent="0.2">
      <c r="B99" s="220" t="s">
        <v>217</v>
      </c>
      <c r="C99" s="220"/>
      <c r="D99" s="220"/>
      <c r="E99" s="220"/>
      <c r="F99" s="127"/>
      <c r="G99" s="217" t="str">
        <f>IF(K63=1,Tabelas!S4,IF(K63=2,Tabelas!S5,IF(K63=3,Tabelas!S6,IF(K63=4,Tabelas!S7,"Preencher 5."))))</f>
        <v>Preencher 5.</v>
      </c>
      <c r="H99" s="218"/>
      <c r="I99" s="219"/>
      <c r="J99" s="126"/>
    </row>
    <row r="100" spans="2:11" ht="5.25" customHeight="1" x14ac:dyDescent="0.2">
      <c r="B100" s="125"/>
      <c r="C100" s="125"/>
      <c r="D100" s="114"/>
      <c r="E100" s="114"/>
      <c r="G100" s="124"/>
      <c r="H100" s="124"/>
      <c r="I100" s="124"/>
    </row>
    <row r="101" spans="2:11" x14ac:dyDescent="0.2">
      <c r="B101" s="216" t="s">
        <v>218</v>
      </c>
      <c r="C101" s="216"/>
      <c r="D101" s="216"/>
      <c r="E101" s="216"/>
      <c r="F101" s="110"/>
      <c r="G101" s="221" t="str">
        <f>IF(K73=1,Tabelas!Y4,IF(K73=2,Tabelas!Y5,IF(K73=3,Tabelas!Y6,IF(K73=4,Tabelas!Y7,IF(K73=5,Tabelas!Y8,"Preencher 6.")))))</f>
        <v>Preencher 6.</v>
      </c>
      <c r="H101" s="222"/>
      <c r="I101" s="223"/>
    </row>
    <row r="102" spans="2:11" ht="7.5" customHeight="1" x14ac:dyDescent="0.2">
      <c r="B102" s="122"/>
      <c r="C102" s="121"/>
      <c r="D102" s="121"/>
      <c r="E102" s="121"/>
      <c r="F102" s="121"/>
      <c r="G102" s="120"/>
      <c r="H102" s="120"/>
      <c r="I102" s="120"/>
    </row>
    <row r="103" spans="2:11" x14ac:dyDescent="0.2">
      <c r="B103" s="224" t="s">
        <v>159</v>
      </c>
      <c r="C103" s="224"/>
      <c r="D103" s="224"/>
      <c r="E103" s="224"/>
      <c r="F103" s="224"/>
      <c r="G103" s="224"/>
      <c r="H103" s="224"/>
      <c r="I103" s="224"/>
    </row>
    <row r="104" spans="2:11" x14ac:dyDescent="0.2">
      <c r="B104" s="112"/>
      <c r="C104" s="112"/>
      <c r="D104" s="112"/>
      <c r="E104" s="112"/>
      <c r="F104" s="112"/>
      <c r="G104" s="112"/>
      <c r="H104" s="112"/>
      <c r="I104" s="112"/>
    </row>
    <row r="105" spans="2:11" x14ac:dyDescent="0.2">
      <c r="B105" s="106"/>
      <c r="C105" s="119"/>
      <c r="D105" s="119"/>
      <c r="E105" s="119"/>
      <c r="F105" s="110"/>
      <c r="G105" s="112"/>
      <c r="H105" s="112"/>
      <c r="I105" s="112"/>
    </row>
    <row r="106" spans="2:11" x14ac:dyDescent="0.2">
      <c r="B106" s="112"/>
      <c r="C106" s="112"/>
      <c r="D106" s="112"/>
      <c r="E106" s="112"/>
      <c r="F106" s="112"/>
      <c r="G106" s="112"/>
      <c r="H106" s="112"/>
      <c r="I106" s="112"/>
    </row>
    <row r="107" spans="2:11" x14ac:dyDescent="0.2">
      <c r="B107" s="112"/>
      <c r="C107" s="112"/>
      <c r="D107" s="117"/>
      <c r="E107" s="117" t="s">
        <v>158</v>
      </c>
      <c r="F107" s="112"/>
      <c r="G107" s="225" t="str">
        <f>IF(OR(G89="Preencher 1.",G91="Preencher 2.",G93="Preencher 2.",G95="Preencher 3.",G97="Preencher 4.",G99="Preencher 5.",G101="Preencher 6."),"Preencher",G85*G23*((G95*G97*G99*G101)/1000)+0.5*G93*G87*(G89/G91))</f>
        <v>Preencher</v>
      </c>
      <c r="H107" s="225"/>
      <c r="I107" s="225"/>
    </row>
    <row r="108" spans="2:11" x14ac:dyDescent="0.2">
      <c r="B108" s="112"/>
      <c r="C108" s="112"/>
    </row>
    <row r="109" spans="2:11" s="106" customFormat="1" ht="11.25" x14ac:dyDescent="0.2">
      <c r="I109" s="108"/>
      <c r="K109" s="105"/>
    </row>
    <row r="110" spans="2:11" s="106" customFormat="1" ht="11.25" hidden="1" x14ac:dyDescent="0.2">
      <c r="I110" s="108"/>
      <c r="K110" s="105"/>
    </row>
    <row r="111" spans="2:11" s="106" customFormat="1" ht="11.25" hidden="1" x14ac:dyDescent="0.2">
      <c r="I111" s="108"/>
      <c r="K111" s="105"/>
    </row>
    <row r="112" spans="2:11" s="106" customFormat="1" ht="11.25" hidden="1" x14ac:dyDescent="0.2">
      <c r="B112" s="118"/>
      <c r="I112" s="108"/>
      <c r="K112" s="105"/>
    </row>
    <row r="113" spans="2:11" s="106" customFormat="1" ht="11.25" hidden="1" x14ac:dyDescent="0.2">
      <c r="I113" s="108"/>
      <c r="K113" s="105"/>
    </row>
    <row r="114" spans="2:11" s="106" customFormat="1" ht="11.25" x14ac:dyDescent="0.2">
      <c r="B114" s="141" t="s">
        <v>31</v>
      </c>
      <c r="C114" s="211">
        <f ca="1">TODAY()</f>
        <v>45812</v>
      </c>
      <c r="D114" s="116"/>
      <c r="I114" s="108"/>
      <c r="K114" s="105"/>
    </row>
    <row r="115" spans="2:11" s="106" customFormat="1" ht="11.25" x14ac:dyDescent="0.2">
      <c r="B115" s="105"/>
      <c r="C115" s="105"/>
      <c r="D115" s="115"/>
      <c r="I115" s="108"/>
      <c r="K115" s="105"/>
    </row>
    <row r="116" spans="2:11" s="106" customFormat="1" x14ac:dyDescent="0.2">
      <c r="B116" s="226" t="s">
        <v>157</v>
      </c>
      <c r="C116" s="226"/>
      <c r="D116" s="227"/>
      <c r="E116" s="227"/>
      <c r="F116" s="113"/>
      <c r="I116" s="108"/>
      <c r="K116" s="105"/>
    </row>
    <row r="117" spans="2:11" s="106" customFormat="1" x14ac:dyDescent="0.2">
      <c r="B117" s="213"/>
      <c r="C117" s="213"/>
      <c r="D117" s="213"/>
      <c r="E117" s="213"/>
      <c r="F117" s="111"/>
      <c r="I117" s="108"/>
      <c r="K117" s="105"/>
    </row>
    <row r="118" spans="2:11" s="106" customFormat="1" ht="11.25" x14ac:dyDescent="0.2">
      <c r="B118" s="107"/>
      <c r="C118" s="107"/>
      <c r="D118" s="107"/>
      <c r="E118" s="107"/>
      <c r="F118" s="107"/>
      <c r="I118" s="108"/>
      <c r="K118" s="105"/>
    </row>
    <row r="119" spans="2:11" s="106" customFormat="1" ht="11.25" x14ac:dyDescent="0.2">
      <c r="I119" s="108"/>
      <c r="K119" s="105"/>
    </row>
    <row r="120" spans="2:11" s="106" customFormat="1" x14ac:dyDescent="0.2">
      <c r="B120" s="109"/>
      <c r="C120" s="109"/>
      <c r="D120" s="104"/>
      <c r="E120" s="104"/>
      <c r="F120" s="104"/>
      <c r="G120" s="104"/>
      <c r="H120" s="104"/>
      <c r="I120" s="108"/>
      <c r="K120" s="105"/>
    </row>
    <row r="121" spans="2:11" s="106" customFormat="1" ht="11.25" x14ac:dyDescent="0.2">
      <c r="C121" s="107"/>
      <c r="D121" s="107"/>
      <c r="K121" s="105"/>
    </row>
  </sheetData>
  <sheetProtection algorithmName="SHA-512" hashValue="2lZEvlXhLVrTDXstpqTxv8tzno3g69nU4B6c3s418z8HrnxM94Zj0BDEgPIoeXIwiIORE9TyXJyEUI4capzpKQ==" saltValue="/3rXpvx22rsAoS4EODbrCQ==" spinCount="100000" sheet="1" objects="1" scenarios="1" selectLockedCells="1"/>
  <mergeCells count="72">
    <mergeCell ref="B6:I6"/>
    <mergeCell ref="B8:I8"/>
    <mergeCell ref="B10:I10"/>
    <mergeCell ref="B11:I11"/>
    <mergeCell ref="G13:I13"/>
    <mergeCell ref="C15:I15"/>
    <mergeCell ref="B18:I18"/>
    <mergeCell ref="G20:I20"/>
    <mergeCell ref="B22:E23"/>
    <mergeCell ref="G23:I23"/>
    <mergeCell ref="D20:E20"/>
    <mergeCell ref="L38:AB38"/>
    <mergeCell ref="G24:I24"/>
    <mergeCell ref="B25:D25"/>
    <mergeCell ref="G25:I25"/>
    <mergeCell ref="B27:I27"/>
    <mergeCell ref="B29:G29"/>
    <mergeCell ref="B31:G31"/>
    <mergeCell ref="B33:G33"/>
    <mergeCell ref="L34:AB34"/>
    <mergeCell ref="B35:G35"/>
    <mergeCell ref="L36:AB36"/>
    <mergeCell ref="B37:G37"/>
    <mergeCell ref="B59:G59"/>
    <mergeCell ref="B39:G39"/>
    <mergeCell ref="L40:AB40"/>
    <mergeCell ref="B41:G41"/>
    <mergeCell ref="B43:I43"/>
    <mergeCell ref="B45:G45"/>
    <mergeCell ref="B47:G47"/>
    <mergeCell ref="B49:G49"/>
    <mergeCell ref="B51:G51"/>
    <mergeCell ref="B53:I53"/>
    <mergeCell ref="B55:G55"/>
    <mergeCell ref="B57:G57"/>
    <mergeCell ref="B83:I83"/>
    <mergeCell ref="B61:I61"/>
    <mergeCell ref="B63:G63"/>
    <mergeCell ref="B65:G65"/>
    <mergeCell ref="B67:G67"/>
    <mergeCell ref="B69:G69"/>
    <mergeCell ref="B71:I71"/>
    <mergeCell ref="B73:G73"/>
    <mergeCell ref="B75:G75"/>
    <mergeCell ref="B77:G77"/>
    <mergeCell ref="B79:G79"/>
    <mergeCell ref="B81:G81"/>
    <mergeCell ref="G85:I85"/>
    <mergeCell ref="G87:I87"/>
    <mergeCell ref="B89:E89"/>
    <mergeCell ref="G89:I89"/>
    <mergeCell ref="B87:E87"/>
    <mergeCell ref="B85:E85"/>
    <mergeCell ref="B91:E91"/>
    <mergeCell ref="G91:I91"/>
    <mergeCell ref="B93:E93"/>
    <mergeCell ref="G93:I93"/>
    <mergeCell ref="B95:E95"/>
    <mergeCell ref="G95:I95"/>
    <mergeCell ref="B117:C117"/>
    <mergeCell ref="D117:E117"/>
    <mergeCell ref="N95:AB95"/>
    <mergeCell ref="B97:E97"/>
    <mergeCell ref="G97:I97"/>
    <mergeCell ref="B99:E99"/>
    <mergeCell ref="G99:I99"/>
    <mergeCell ref="B101:E101"/>
    <mergeCell ref="G101:I101"/>
    <mergeCell ref="B103:I103"/>
    <mergeCell ref="G107:I107"/>
    <mergeCell ref="B116:C116"/>
    <mergeCell ref="D116:E116"/>
  </mergeCells>
  <conditionalFormatting sqref="C13 G13:I13 C15:I15 G20:I20 G23:I23 G25:I25">
    <cfRule type="containsBlanks" dxfId="66" priority="15" stopIfTrue="1">
      <formula>LEN(TRIM(C13))=0</formula>
    </cfRule>
  </conditionalFormatting>
  <conditionalFormatting sqref="D20">
    <cfRule type="containsBlanks" dxfId="65" priority="1" stopIfTrue="1">
      <formula>LEN(TRIM(D20))=0</formula>
    </cfRule>
  </conditionalFormatting>
  <conditionalFormatting sqref="G89:I89">
    <cfRule type="cellIs" dxfId="64" priority="9" stopIfTrue="1" operator="equal">
      <formula>"Preencher 1."</formula>
    </cfRule>
  </conditionalFormatting>
  <conditionalFormatting sqref="G91:I91">
    <cfRule type="cellIs" dxfId="63" priority="7" stopIfTrue="1" operator="equal">
      <formula>"Preencher 2."</formula>
    </cfRule>
  </conditionalFormatting>
  <conditionalFormatting sqref="G93:I93">
    <cfRule type="cellIs" dxfId="62" priority="6" stopIfTrue="1" operator="equal">
      <formula>"Preencher 2."</formula>
    </cfRule>
  </conditionalFormatting>
  <conditionalFormatting sqref="G95:I95">
    <cfRule type="cellIs" dxfId="61" priority="5" stopIfTrue="1" operator="equal">
      <formula>"Preencher 3."</formula>
    </cfRule>
  </conditionalFormatting>
  <conditionalFormatting sqref="G97:I97">
    <cfRule type="cellIs" dxfId="60" priority="4" stopIfTrue="1" operator="equal">
      <formula>"Preencher 4."</formula>
    </cfRule>
  </conditionalFormatting>
  <conditionalFormatting sqref="G99:I99">
    <cfRule type="cellIs" dxfId="59" priority="3" stopIfTrue="1" operator="equal">
      <formula>"Preencher 5."</formula>
    </cfRule>
  </conditionalFormatting>
  <conditionalFormatting sqref="G101:I101">
    <cfRule type="cellIs" dxfId="58" priority="2" stopIfTrue="1" operator="equal">
      <formula>"Preencher 6."</formula>
    </cfRule>
  </conditionalFormatting>
  <conditionalFormatting sqref="G107:I107">
    <cfRule type="cellIs" dxfId="57" priority="8" stopIfTrue="1" operator="equal">
      <formula>"Preencher"</formula>
    </cfRule>
  </conditionalFormatting>
  <conditionalFormatting sqref="I29 I31 I33 I35 I37 I39 I41">
    <cfRule type="expression" dxfId="56" priority="14" stopIfTrue="1">
      <formula>$K$29=0</formula>
    </cfRule>
  </conditionalFormatting>
  <conditionalFormatting sqref="I45 I47 I49 I51">
    <cfRule type="expression" dxfId="55" priority="13" stopIfTrue="1">
      <formula>$K$45=0</formula>
    </cfRule>
  </conditionalFormatting>
  <conditionalFormatting sqref="I55 I57 I59">
    <cfRule type="expression" dxfId="54" priority="12" stopIfTrue="1">
      <formula>$K$55=0</formula>
    </cfRule>
  </conditionalFormatting>
  <conditionalFormatting sqref="I63 I65 I67 I69">
    <cfRule type="expression" dxfId="53" priority="11" stopIfTrue="1">
      <formula>$K$63=0</formula>
    </cfRule>
  </conditionalFormatting>
  <conditionalFormatting sqref="I73 I75 I77 I79 I81">
    <cfRule type="expression" dxfId="52" priority="10" stopIfTrue="1">
      <formula>$K$73=0</formula>
    </cfRule>
  </conditionalFormatting>
  <dataValidations count="4">
    <dataValidation type="date" operator="greaterThan" allowBlank="1" showInputMessage="1" showErrorMessage="1" sqref="WVO983060:WVQ983060 JC20:JE20 SY20:TA20 ACU20:ACW20 AMQ20:AMS20 AWM20:AWO20 BGI20:BGK20 BQE20:BQG20 CAA20:CAC20 CJW20:CJY20 CTS20:CTU20 DDO20:DDQ20 DNK20:DNM20 DXG20:DXI20 EHC20:EHE20 EQY20:ERA20 FAU20:FAW20 FKQ20:FKS20 FUM20:FUO20 GEI20:GEK20 GOE20:GOG20 GYA20:GYC20 HHW20:HHY20 HRS20:HRU20 IBO20:IBQ20 ILK20:ILM20 IVG20:IVI20 JFC20:JFE20 JOY20:JPA20 JYU20:JYW20 KIQ20:KIS20 KSM20:KSO20 LCI20:LCK20 LME20:LMG20 LWA20:LWC20 MFW20:MFY20 MPS20:MPU20 MZO20:MZQ20 NJK20:NJM20 NTG20:NTI20 ODC20:ODE20 OMY20:ONA20 OWU20:OWW20 PGQ20:PGS20 PQM20:PQO20 QAI20:QAK20 QKE20:QKG20 QUA20:QUC20 RDW20:RDY20 RNS20:RNU20 RXO20:RXQ20 SHK20:SHM20 SRG20:SRI20 TBC20:TBE20 TKY20:TLA20 TUU20:TUW20 UEQ20:UES20 UOM20:UOO20 UYI20:UYK20 VIE20:VIG20 VSA20:VSC20 WBW20:WBY20 WLS20:WLU20 WVO20:WVQ20 G65556:I65556 JC65556:JE65556 SY65556:TA65556 ACU65556:ACW65556 AMQ65556:AMS65556 AWM65556:AWO65556 BGI65556:BGK65556 BQE65556:BQG65556 CAA65556:CAC65556 CJW65556:CJY65556 CTS65556:CTU65556 DDO65556:DDQ65556 DNK65556:DNM65556 DXG65556:DXI65556 EHC65556:EHE65556 EQY65556:ERA65556 FAU65556:FAW65556 FKQ65556:FKS65556 FUM65556:FUO65556 GEI65556:GEK65556 GOE65556:GOG65556 GYA65556:GYC65556 HHW65556:HHY65556 HRS65556:HRU65556 IBO65556:IBQ65556 ILK65556:ILM65556 IVG65556:IVI65556 JFC65556:JFE65556 JOY65556:JPA65556 JYU65556:JYW65556 KIQ65556:KIS65556 KSM65556:KSO65556 LCI65556:LCK65556 LME65556:LMG65556 LWA65556:LWC65556 MFW65556:MFY65556 MPS65556:MPU65556 MZO65556:MZQ65556 NJK65556:NJM65556 NTG65556:NTI65556 ODC65556:ODE65556 OMY65556:ONA65556 OWU65556:OWW65556 PGQ65556:PGS65556 PQM65556:PQO65556 QAI65556:QAK65556 QKE65556:QKG65556 QUA65556:QUC65556 RDW65556:RDY65556 RNS65556:RNU65556 RXO65556:RXQ65556 SHK65556:SHM65556 SRG65556:SRI65556 TBC65556:TBE65556 TKY65556:TLA65556 TUU65556:TUW65556 UEQ65556:UES65556 UOM65556:UOO65556 UYI65556:UYK65556 VIE65556:VIG65556 VSA65556:VSC65556 WBW65556:WBY65556 WLS65556:WLU65556 WVO65556:WVQ65556 G131092:I131092 JC131092:JE131092 SY131092:TA131092 ACU131092:ACW131092 AMQ131092:AMS131092 AWM131092:AWO131092 BGI131092:BGK131092 BQE131092:BQG131092 CAA131092:CAC131092 CJW131092:CJY131092 CTS131092:CTU131092 DDO131092:DDQ131092 DNK131092:DNM131092 DXG131092:DXI131092 EHC131092:EHE131092 EQY131092:ERA131092 FAU131092:FAW131092 FKQ131092:FKS131092 FUM131092:FUO131092 GEI131092:GEK131092 GOE131092:GOG131092 GYA131092:GYC131092 HHW131092:HHY131092 HRS131092:HRU131092 IBO131092:IBQ131092 ILK131092:ILM131092 IVG131092:IVI131092 JFC131092:JFE131092 JOY131092:JPA131092 JYU131092:JYW131092 KIQ131092:KIS131092 KSM131092:KSO131092 LCI131092:LCK131092 LME131092:LMG131092 LWA131092:LWC131092 MFW131092:MFY131092 MPS131092:MPU131092 MZO131092:MZQ131092 NJK131092:NJM131092 NTG131092:NTI131092 ODC131092:ODE131092 OMY131092:ONA131092 OWU131092:OWW131092 PGQ131092:PGS131092 PQM131092:PQO131092 QAI131092:QAK131092 QKE131092:QKG131092 QUA131092:QUC131092 RDW131092:RDY131092 RNS131092:RNU131092 RXO131092:RXQ131092 SHK131092:SHM131092 SRG131092:SRI131092 TBC131092:TBE131092 TKY131092:TLA131092 TUU131092:TUW131092 UEQ131092:UES131092 UOM131092:UOO131092 UYI131092:UYK131092 VIE131092:VIG131092 VSA131092:VSC131092 WBW131092:WBY131092 WLS131092:WLU131092 WVO131092:WVQ131092 G196628:I196628 JC196628:JE196628 SY196628:TA196628 ACU196628:ACW196628 AMQ196628:AMS196628 AWM196628:AWO196628 BGI196628:BGK196628 BQE196628:BQG196628 CAA196628:CAC196628 CJW196628:CJY196628 CTS196628:CTU196628 DDO196628:DDQ196628 DNK196628:DNM196628 DXG196628:DXI196628 EHC196628:EHE196628 EQY196628:ERA196628 FAU196628:FAW196628 FKQ196628:FKS196628 FUM196628:FUO196628 GEI196628:GEK196628 GOE196628:GOG196628 GYA196628:GYC196628 HHW196628:HHY196628 HRS196628:HRU196628 IBO196628:IBQ196628 ILK196628:ILM196628 IVG196628:IVI196628 JFC196628:JFE196628 JOY196628:JPA196628 JYU196628:JYW196628 KIQ196628:KIS196628 KSM196628:KSO196628 LCI196628:LCK196628 LME196628:LMG196628 LWA196628:LWC196628 MFW196628:MFY196628 MPS196628:MPU196628 MZO196628:MZQ196628 NJK196628:NJM196628 NTG196628:NTI196628 ODC196628:ODE196628 OMY196628:ONA196628 OWU196628:OWW196628 PGQ196628:PGS196628 PQM196628:PQO196628 QAI196628:QAK196628 QKE196628:QKG196628 QUA196628:QUC196628 RDW196628:RDY196628 RNS196628:RNU196628 RXO196628:RXQ196628 SHK196628:SHM196628 SRG196628:SRI196628 TBC196628:TBE196628 TKY196628:TLA196628 TUU196628:TUW196628 UEQ196628:UES196628 UOM196628:UOO196628 UYI196628:UYK196628 VIE196628:VIG196628 VSA196628:VSC196628 WBW196628:WBY196628 WLS196628:WLU196628 WVO196628:WVQ196628 G262164:I262164 JC262164:JE262164 SY262164:TA262164 ACU262164:ACW262164 AMQ262164:AMS262164 AWM262164:AWO262164 BGI262164:BGK262164 BQE262164:BQG262164 CAA262164:CAC262164 CJW262164:CJY262164 CTS262164:CTU262164 DDO262164:DDQ262164 DNK262164:DNM262164 DXG262164:DXI262164 EHC262164:EHE262164 EQY262164:ERA262164 FAU262164:FAW262164 FKQ262164:FKS262164 FUM262164:FUO262164 GEI262164:GEK262164 GOE262164:GOG262164 GYA262164:GYC262164 HHW262164:HHY262164 HRS262164:HRU262164 IBO262164:IBQ262164 ILK262164:ILM262164 IVG262164:IVI262164 JFC262164:JFE262164 JOY262164:JPA262164 JYU262164:JYW262164 KIQ262164:KIS262164 KSM262164:KSO262164 LCI262164:LCK262164 LME262164:LMG262164 LWA262164:LWC262164 MFW262164:MFY262164 MPS262164:MPU262164 MZO262164:MZQ262164 NJK262164:NJM262164 NTG262164:NTI262164 ODC262164:ODE262164 OMY262164:ONA262164 OWU262164:OWW262164 PGQ262164:PGS262164 PQM262164:PQO262164 QAI262164:QAK262164 QKE262164:QKG262164 QUA262164:QUC262164 RDW262164:RDY262164 RNS262164:RNU262164 RXO262164:RXQ262164 SHK262164:SHM262164 SRG262164:SRI262164 TBC262164:TBE262164 TKY262164:TLA262164 TUU262164:TUW262164 UEQ262164:UES262164 UOM262164:UOO262164 UYI262164:UYK262164 VIE262164:VIG262164 VSA262164:VSC262164 WBW262164:WBY262164 WLS262164:WLU262164 WVO262164:WVQ262164 G327700:I327700 JC327700:JE327700 SY327700:TA327700 ACU327700:ACW327700 AMQ327700:AMS327700 AWM327700:AWO327700 BGI327700:BGK327700 BQE327700:BQG327700 CAA327700:CAC327700 CJW327700:CJY327700 CTS327700:CTU327700 DDO327700:DDQ327700 DNK327700:DNM327700 DXG327700:DXI327700 EHC327700:EHE327700 EQY327700:ERA327700 FAU327700:FAW327700 FKQ327700:FKS327700 FUM327700:FUO327700 GEI327700:GEK327700 GOE327700:GOG327700 GYA327700:GYC327700 HHW327700:HHY327700 HRS327700:HRU327700 IBO327700:IBQ327700 ILK327700:ILM327700 IVG327700:IVI327700 JFC327700:JFE327700 JOY327700:JPA327700 JYU327700:JYW327700 KIQ327700:KIS327700 KSM327700:KSO327700 LCI327700:LCK327700 LME327700:LMG327700 LWA327700:LWC327700 MFW327700:MFY327700 MPS327700:MPU327700 MZO327700:MZQ327700 NJK327700:NJM327700 NTG327700:NTI327700 ODC327700:ODE327700 OMY327700:ONA327700 OWU327700:OWW327700 PGQ327700:PGS327700 PQM327700:PQO327700 QAI327700:QAK327700 QKE327700:QKG327700 QUA327700:QUC327700 RDW327700:RDY327700 RNS327700:RNU327700 RXO327700:RXQ327700 SHK327700:SHM327700 SRG327700:SRI327700 TBC327700:TBE327700 TKY327700:TLA327700 TUU327700:TUW327700 UEQ327700:UES327700 UOM327700:UOO327700 UYI327700:UYK327700 VIE327700:VIG327700 VSA327700:VSC327700 WBW327700:WBY327700 WLS327700:WLU327700 WVO327700:WVQ327700 G393236:I393236 JC393236:JE393236 SY393236:TA393236 ACU393236:ACW393236 AMQ393236:AMS393236 AWM393236:AWO393236 BGI393236:BGK393236 BQE393236:BQG393236 CAA393236:CAC393236 CJW393236:CJY393236 CTS393236:CTU393236 DDO393236:DDQ393236 DNK393236:DNM393236 DXG393236:DXI393236 EHC393236:EHE393236 EQY393236:ERA393236 FAU393236:FAW393236 FKQ393236:FKS393236 FUM393236:FUO393236 GEI393236:GEK393236 GOE393236:GOG393236 GYA393236:GYC393236 HHW393236:HHY393236 HRS393236:HRU393236 IBO393236:IBQ393236 ILK393236:ILM393236 IVG393236:IVI393236 JFC393236:JFE393236 JOY393236:JPA393236 JYU393236:JYW393236 KIQ393236:KIS393236 KSM393236:KSO393236 LCI393236:LCK393236 LME393236:LMG393236 LWA393236:LWC393236 MFW393236:MFY393236 MPS393236:MPU393236 MZO393236:MZQ393236 NJK393236:NJM393236 NTG393236:NTI393236 ODC393236:ODE393236 OMY393236:ONA393236 OWU393236:OWW393236 PGQ393236:PGS393236 PQM393236:PQO393236 QAI393236:QAK393236 QKE393236:QKG393236 QUA393236:QUC393236 RDW393236:RDY393236 RNS393236:RNU393236 RXO393236:RXQ393236 SHK393236:SHM393236 SRG393236:SRI393236 TBC393236:TBE393236 TKY393236:TLA393236 TUU393236:TUW393236 UEQ393236:UES393236 UOM393236:UOO393236 UYI393236:UYK393236 VIE393236:VIG393236 VSA393236:VSC393236 WBW393236:WBY393236 WLS393236:WLU393236 WVO393236:WVQ393236 G458772:I458772 JC458772:JE458772 SY458772:TA458772 ACU458772:ACW458772 AMQ458772:AMS458772 AWM458772:AWO458772 BGI458772:BGK458772 BQE458772:BQG458772 CAA458772:CAC458772 CJW458772:CJY458772 CTS458772:CTU458772 DDO458772:DDQ458772 DNK458772:DNM458772 DXG458772:DXI458772 EHC458772:EHE458772 EQY458772:ERA458772 FAU458772:FAW458772 FKQ458772:FKS458772 FUM458772:FUO458772 GEI458772:GEK458772 GOE458772:GOG458772 GYA458772:GYC458772 HHW458772:HHY458772 HRS458772:HRU458772 IBO458772:IBQ458772 ILK458772:ILM458772 IVG458772:IVI458772 JFC458772:JFE458772 JOY458772:JPA458772 JYU458772:JYW458772 KIQ458772:KIS458772 KSM458772:KSO458772 LCI458772:LCK458772 LME458772:LMG458772 LWA458772:LWC458772 MFW458772:MFY458772 MPS458772:MPU458772 MZO458772:MZQ458772 NJK458772:NJM458772 NTG458772:NTI458772 ODC458772:ODE458772 OMY458772:ONA458772 OWU458772:OWW458772 PGQ458772:PGS458772 PQM458772:PQO458772 QAI458772:QAK458772 QKE458772:QKG458772 QUA458772:QUC458772 RDW458772:RDY458772 RNS458772:RNU458772 RXO458772:RXQ458772 SHK458772:SHM458772 SRG458772:SRI458772 TBC458772:TBE458772 TKY458772:TLA458772 TUU458772:TUW458772 UEQ458772:UES458772 UOM458772:UOO458772 UYI458772:UYK458772 VIE458772:VIG458772 VSA458772:VSC458772 WBW458772:WBY458772 WLS458772:WLU458772 WVO458772:WVQ458772 G524308:I524308 JC524308:JE524308 SY524308:TA524308 ACU524308:ACW524308 AMQ524308:AMS524308 AWM524308:AWO524308 BGI524308:BGK524308 BQE524308:BQG524308 CAA524308:CAC524308 CJW524308:CJY524308 CTS524308:CTU524308 DDO524308:DDQ524308 DNK524308:DNM524308 DXG524308:DXI524308 EHC524308:EHE524308 EQY524308:ERA524308 FAU524308:FAW524308 FKQ524308:FKS524308 FUM524308:FUO524308 GEI524308:GEK524308 GOE524308:GOG524308 GYA524308:GYC524308 HHW524308:HHY524308 HRS524308:HRU524308 IBO524308:IBQ524308 ILK524308:ILM524308 IVG524308:IVI524308 JFC524308:JFE524308 JOY524308:JPA524308 JYU524308:JYW524308 KIQ524308:KIS524308 KSM524308:KSO524308 LCI524308:LCK524308 LME524308:LMG524308 LWA524308:LWC524308 MFW524308:MFY524308 MPS524308:MPU524308 MZO524308:MZQ524308 NJK524308:NJM524308 NTG524308:NTI524308 ODC524308:ODE524308 OMY524308:ONA524308 OWU524308:OWW524308 PGQ524308:PGS524308 PQM524308:PQO524308 QAI524308:QAK524308 QKE524308:QKG524308 QUA524308:QUC524308 RDW524308:RDY524308 RNS524308:RNU524308 RXO524308:RXQ524308 SHK524308:SHM524308 SRG524308:SRI524308 TBC524308:TBE524308 TKY524308:TLA524308 TUU524308:TUW524308 UEQ524308:UES524308 UOM524308:UOO524308 UYI524308:UYK524308 VIE524308:VIG524308 VSA524308:VSC524308 WBW524308:WBY524308 WLS524308:WLU524308 WVO524308:WVQ524308 G589844:I589844 JC589844:JE589844 SY589844:TA589844 ACU589844:ACW589844 AMQ589844:AMS589844 AWM589844:AWO589844 BGI589844:BGK589844 BQE589844:BQG589844 CAA589844:CAC589844 CJW589844:CJY589844 CTS589844:CTU589844 DDO589844:DDQ589844 DNK589844:DNM589844 DXG589844:DXI589844 EHC589844:EHE589844 EQY589844:ERA589844 FAU589844:FAW589844 FKQ589844:FKS589844 FUM589844:FUO589844 GEI589844:GEK589844 GOE589844:GOG589844 GYA589844:GYC589844 HHW589844:HHY589844 HRS589844:HRU589844 IBO589844:IBQ589844 ILK589844:ILM589844 IVG589844:IVI589844 JFC589844:JFE589844 JOY589844:JPA589844 JYU589844:JYW589844 KIQ589844:KIS589844 KSM589844:KSO589844 LCI589844:LCK589844 LME589844:LMG589844 LWA589844:LWC589844 MFW589844:MFY589844 MPS589844:MPU589844 MZO589844:MZQ589844 NJK589844:NJM589844 NTG589844:NTI589844 ODC589844:ODE589844 OMY589844:ONA589844 OWU589844:OWW589844 PGQ589844:PGS589844 PQM589844:PQO589844 QAI589844:QAK589844 QKE589844:QKG589844 QUA589844:QUC589844 RDW589844:RDY589844 RNS589844:RNU589844 RXO589844:RXQ589844 SHK589844:SHM589844 SRG589844:SRI589844 TBC589844:TBE589844 TKY589844:TLA589844 TUU589844:TUW589844 UEQ589844:UES589844 UOM589844:UOO589844 UYI589844:UYK589844 VIE589844:VIG589844 VSA589844:VSC589844 WBW589844:WBY589844 WLS589844:WLU589844 WVO589844:WVQ589844 G655380:I655380 JC655380:JE655380 SY655380:TA655380 ACU655380:ACW655380 AMQ655380:AMS655380 AWM655380:AWO655380 BGI655380:BGK655380 BQE655380:BQG655380 CAA655380:CAC655380 CJW655380:CJY655380 CTS655380:CTU655380 DDO655380:DDQ655380 DNK655380:DNM655380 DXG655380:DXI655380 EHC655380:EHE655380 EQY655380:ERA655380 FAU655380:FAW655380 FKQ655380:FKS655380 FUM655380:FUO655380 GEI655380:GEK655380 GOE655380:GOG655380 GYA655380:GYC655380 HHW655380:HHY655380 HRS655380:HRU655380 IBO655380:IBQ655380 ILK655380:ILM655380 IVG655380:IVI655380 JFC655380:JFE655380 JOY655380:JPA655380 JYU655380:JYW655380 KIQ655380:KIS655380 KSM655380:KSO655380 LCI655380:LCK655380 LME655380:LMG655380 LWA655380:LWC655380 MFW655380:MFY655380 MPS655380:MPU655380 MZO655380:MZQ655380 NJK655380:NJM655380 NTG655380:NTI655380 ODC655380:ODE655380 OMY655380:ONA655380 OWU655380:OWW655380 PGQ655380:PGS655380 PQM655380:PQO655380 QAI655380:QAK655380 QKE655380:QKG655380 QUA655380:QUC655380 RDW655380:RDY655380 RNS655380:RNU655380 RXO655380:RXQ655380 SHK655380:SHM655380 SRG655380:SRI655380 TBC655380:TBE655380 TKY655380:TLA655380 TUU655380:TUW655380 UEQ655380:UES655380 UOM655380:UOO655380 UYI655380:UYK655380 VIE655380:VIG655380 VSA655380:VSC655380 WBW655380:WBY655380 WLS655380:WLU655380 WVO655380:WVQ655380 G720916:I720916 JC720916:JE720916 SY720916:TA720916 ACU720916:ACW720916 AMQ720916:AMS720916 AWM720916:AWO720916 BGI720916:BGK720916 BQE720916:BQG720916 CAA720916:CAC720916 CJW720916:CJY720916 CTS720916:CTU720916 DDO720916:DDQ720916 DNK720916:DNM720916 DXG720916:DXI720916 EHC720916:EHE720916 EQY720916:ERA720916 FAU720916:FAW720916 FKQ720916:FKS720916 FUM720916:FUO720916 GEI720916:GEK720916 GOE720916:GOG720916 GYA720916:GYC720916 HHW720916:HHY720916 HRS720916:HRU720916 IBO720916:IBQ720916 ILK720916:ILM720916 IVG720916:IVI720916 JFC720916:JFE720916 JOY720916:JPA720916 JYU720916:JYW720916 KIQ720916:KIS720916 KSM720916:KSO720916 LCI720916:LCK720916 LME720916:LMG720916 LWA720916:LWC720916 MFW720916:MFY720916 MPS720916:MPU720916 MZO720916:MZQ720916 NJK720916:NJM720916 NTG720916:NTI720916 ODC720916:ODE720916 OMY720916:ONA720916 OWU720916:OWW720916 PGQ720916:PGS720916 PQM720916:PQO720916 QAI720916:QAK720916 QKE720916:QKG720916 QUA720916:QUC720916 RDW720916:RDY720916 RNS720916:RNU720916 RXO720916:RXQ720916 SHK720916:SHM720916 SRG720916:SRI720916 TBC720916:TBE720916 TKY720916:TLA720916 TUU720916:TUW720916 UEQ720916:UES720916 UOM720916:UOO720916 UYI720916:UYK720916 VIE720916:VIG720916 VSA720916:VSC720916 WBW720916:WBY720916 WLS720916:WLU720916 WVO720916:WVQ720916 G786452:I786452 JC786452:JE786452 SY786452:TA786452 ACU786452:ACW786452 AMQ786452:AMS786452 AWM786452:AWO786452 BGI786452:BGK786452 BQE786452:BQG786452 CAA786452:CAC786452 CJW786452:CJY786452 CTS786452:CTU786452 DDO786452:DDQ786452 DNK786452:DNM786452 DXG786452:DXI786452 EHC786452:EHE786452 EQY786452:ERA786452 FAU786452:FAW786452 FKQ786452:FKS786452 FUM786452:FUO786452 GEI786452:GEK786452 GOE786452:GOG786452 GYA786452:GYC786452 HHW786452:HHY786452 HRS786452:HRU786452 IBO786452:IBQ786452 ILK786452:ILM786452 IVG786452:IVI786452 JFC786452:JFE786452 JOY786452:JPA786452 JYU786452:JYW786452 KIQ786452:KIS786452 KSM786452:KSO786452 LCI786452:LCK786452 LME786452:LMG786452 LWA786452:LWC786452 MFW786452:MFY786452 MPS786452:MPU786452 MZO786452:MZQ786452 NJK786452:NJM786452 NTG786452:NTI786452 ODC786452:ODE786452 OMY786452:ONA786452 OWU786452:OWW786452 PGQ786452:PGS786452 PQM786452:PQO786452 QAI786452:QAK786452 QKE786452:QKG786452 QUA786452:QUC786452 RDW786452:RDY786452 RNS786452:RNU786452 RXO786452:RXQ786452 SHK786452:SHM786452 SRG786452:SRI786452 TBC786452:TBE786452 TKY786452:TLA786452 TUU786452:TUW786452 UEQ786452:UES786452 UOM786452:UOO786452 UYI786452:UYK786452 VIE786452:VIG786452 VSA786452:VSC786452 WBW786452:WBY786452 WLS786452:WLU786452 WVO786452:WVQ786452 G851988:I851988 JC851988:JE851988 SY851988:TA851988 ACU851988:ACW851988 AMQ851988:AMS851988 AWM851988:AWO851988 BGI851988:BGK851988 BQE851988:BQG851988 CAA851988:CAC851988 CJW851988:CJY851988 CTS851988:CTU851988 DDO851988:DDQ851988 DNK851988:DNM851988 DXG851988:DXI851988 EHC851988:EHE851988 EQY851988:ERA851988 FAU851988:FAW851988 FKQ851988:FKS851988 FUM851988:FUO851988 GEI851988:GEK851988 GOE851988:GOG851988 GYA851988:GYC851988 HHW851988:HHY851988 HRS851988:HRU851988 IBO851988:IBQ851988 ILK851988:ILM851988 IVG851988:IVI851988 JFC851988:JFE851988 JOY851988:JPA851988 JYU851988:JYW851988 KIQ851988:KIS851988 KSM851988:KSO851988 LCI851988:LCK851988 LME851988:LMG851988 LWA851988:LWC851988 MFW851988:MFY851988 MPS851988:MPU851988 MZO851988:MZQ851988 NJK851988:NJM851988 NTG851988:NTI851988 ODC851988:ODE851988 OMY851988:ONA851988 OWU851988:OWW851988 PGQ851988:PGS851988 PQM851988:PQO851988 QAI851988:QAK851988 QKE851988:QKG851988 QUA851988:QUC851988 RDW851988:RDY851988 RNS851988:RNU851988 RXO851988:RXQ851988 SHK851988:SHM851988 SRG851988:SRI851988 TBC851988:TBE851988 TKY851988:TLA851988 TUU851988:TUW851988 UEQ851988:UES851988 UOM851988:UOO851988 UYI851988:UYK851988 VIE851988:VIG851988 VSA851988:VSC851988 WBW851988:WBY851988 WLS851988:WLU851988 WVO851988:WVQ851988 G917524:I917524 JC917524:JE917524 SY917524:TA917524 ACU917524:ACW917524 AMQ917524:AMS917524 AWM917524:AWO917524 BGI917524:BGK917524 BQE917524:BQG917524 CAA917524:CAC917524 CJW917524:CJY917524 CTS917524:CTU917524 DDO917524:DDQ917524 DNK917524:DNM917524 DXG917524:DXI917524 EHC917524:EHE917524 EQY917524:ERA917524 FAU917524:FAW917524 FKQ917524:FKS917524 FUM917524:FUO917524 GEI917524:GEK917524 GOE917524:GOG917524 GYA917524:GYC917524 HHW917524:HHY917524 HRS917524:HRU917524 IBO917524:IBQ917524 ILK917524:ILM917524 IVG917524:IVI917524 JFC917524:JFE917524 JOY917524:JPA917524 JYU917524:JYW917524 KIQ917524:KIS917524 KSM917524:KSO917524 LCI917524:LCK917524 LME917524:LMG917524 LWA917524:LWC917524 MFW917524:MFY917524 MPS917524:MPU917524 MZO917524:MZQ917524 NJK917524:NJM917524 NTG917524:NTI917524 ODC917524:ODE917524 OMY917524:ONA917524 OWU917524:OWW917524 PGQ917524:PGS917524 PQM917524:PQO917524 QAI917524:QAK917524 QKE917524:QKG917524 QUA917524:QUC917524 RDW917524:RDY917524 RNS917524:RNU917524 RXO917524:RXQ917524 SHK917524:SHM917524 SRG917524:SRI917524 TBC917524:TBE917524 TKY917524:TLA917524 TUU917524:TUW917524 UEQ917524:UES917524 UOM917524:UOO917524 UYI917524:UYK917524 VIE917524:VIG917524 VSA917524:VSC917524 WBW917524:WBY917524 WLS917524:WLU917524 WVO917524:WVQ917524 G983060:I983060 JC983060:JE983060 SY983060:TA983060 ACU983060:ACW983060 AMQ983060:AMS983060 AWM983060:AWO983060 BGI983060:BGK983060 BQE983060:BQG983060 CAA983060:CAC983060 CJW983060:CJY983060 CTS983060:CTU983060 DDO983060:DDQ983060 DNK983060:DNM983060 DXG983060:DXI983060 EHC983060:EHE983060 EQY983060:ERA983060 FAU983060:FAW983060 FKQ983060:FKS983060 FUM983060:FUO983060 GEI983060:GEK983060 GOE983060:GOG983060 GYA983060:GYC983060 HHW983060:HHY983060 HRS983060:HRU983060 IBO983060:IBQ983060 ILK983060:ILM983060 IVG983060:IVI983060 JFC983060:JFE983060 JOY983060:JPA983060 JYU983060:JYW983060 KIQ983060:KIS983060 KSM983060:KSO983060 LCI983060:LCK983060 LME983060:LMG983060 LWA983060:LWC983060 MFW983060:MFY983060 MPS983060:MPU983060 MZO983060:MZQ983060 NJK983060:NJM983060 NTG983060:NTI983060 ODC983060:ODE983060 OMY983060:ONA983060 OWU983060:OWW983060 PGQ983060:PGS983060 PQM983060:PQO983060 QAI983060:QAK983060 QKE983060:QKG983060 QUA983060:QUC983060 RDW983060:RDY983060 RNS983060:RNU983060 RXO983060:RXQ983060 SHK983060:SHM983060 SRG983060:SRI983060 TBC983060:TBE983060 TKY983060:TLA983060 TUU983060:TUW983060 UEQ983060:UES983060 UOM983060:UOO983060 UYI983060:UYK983060 VIE983060:VIG983060 VSA983060:VSC983060 WBW983060:WBY983060 WLS983060:WLU983060" xr:uid="{46FF6AF1-B343-4660-B108-3E27AA963729}">
      <formula1>36526</formula1>
    </dataValidation>
    <dataValidation type="decimal" allowBlank="1" showInputMessage="1" showErrorMessage="1" sqref="G23:I23 JC23:JE23 SY23:TA23 ACU23:ACW23 AMQ23:AMS23 AWM23:AWO23 BGI23:BGK23 BQE23:BQG23 CAA23:CAC23 CJW23:CJY23 CTS23:CTU23 DDO23:DDQ23 DNK23:DNM23 DXG23:DXI23 EHC23:EHE23 EQY23:ERA23 FAU23:FAW23 FKQ23:FKS23 FUM23:FUO23 GEI23:GEK23 GOE23:GOG23 GYA23:GYC23 HHW23:HHY23 HRS23:HRU23 IBO23:IBQ23 ILK23:ILM23 IVG23:IVI23 JFC23:JFE23 JOY23:JPA23 JYU23:JYW23 KIQ23:KIS23 KSM23:KSO23 LCI23:LCK23 LME23:LMG23 LWA23:LWC23 MFW23:MFY23 MPS23:MPU23 MZO23:MZQ23 NJK23:NJM23 NTG23:NTI23 ODC23:ODE23 OMY23:ONA23 OWU23:OWW23 PGQ23:PGS23 PQM23:PQO23 QAI23:QAK23 QKE23:QKG23 QUA23:QUC23 RDW23:RDY23 RNS23:RNU23 RXO23:RXQ23 SHK23:SHM23 SRG23:SRI23 TBC23:TBE23 TKY23:TLA23 TUU23:TUW23 UEQ23:UES23 UOM23:UOO23 UYI23:UYK23 VIE23:VIG23 VSA23:VSC23 WBW23:WBY23 WLS23:WLU23 WVO23:WVQ23 G65559:I65559 JC65559:JE65559 SY65559:TA65559 ACU65559:ACW65559 AMQ65559:AMS65559 AWM65559:AWO65559 BGI65559:BGK65559 BQE65559:BQG65559 CAA65559:CAC65559 CJW65559:CJY65559 CTS65559:CTU65559 DDO65559:DDQ65559 DNK65559:DNM65559 DXG65559:DXI65559 EHC65559:EHE65559 EQY65559:ERA65559 FAU65559:FAW65559 FKQ65559:FKS65559 FUM65559:FUO65559 GEI65559:GEK65559 GOE65559:GOG65559 GYA65559:GYC65559 HHW65559:HHY65559 HRS65559:HRU65559 IBO65559:IBQ65559 ILK65559:ILM65559 IVG65559:IVI65559 JFC65559:JFE65559 JOY65559:JPA65559 JYU65559:JYW65559 KIQ65559:KIS65559 KSM65559:KSO65559 LCI65559:LCK65559 LME65559:LMG65559 LWA65559:LWC65559 MFW65559:MFY65559 MPS65559:MPU65559 MZO65559:MZQ65559 NJK65559:NJM65559 NTG65559:NTI65559 ODC65559:ODE65559 OMY65559:ONA65559 OWU65559:OWW65559 PGQ65559:PGS65559 PQM65559:PQO65559 QAI65559:QAK65559 QKE65559:QKG65559 QUA65559:QUC65559 RDW65559:RDY65559 RNS65559:RNU65559 RXO65559:RXQ65559 SHK65559:SHM65559 SRG65559:SRI65559 TBC65559:TBE65559 TKY65559:TLA65559 TUU65559:TUW65559 UEQ65559:UES65559 UOM65559:UOO65559 UYI65559:UYK65559 VIE65559:VIG65559 VSA65559:VSC65559 WBW65559:WBY65559 WLS65559:WLU65559 WVO65559:WVQ65559 G131095:I131095 JC131095:JE131095 SY131095:TA131095 ACU131095:ACW131095 AMQ131095:AMS131095 AWM131095:AWO131095 BGI131095:BGK131095 BQE131095:BQG131095 CAA131095:CAC131095 CJW131095:CJY131095 CTS131095:CTU131095 DDO131095:DDQ131095 DNK131095:DNM131095 DXG131095:DXI131095 EHC131095:EHE131095 EQY131095:ERA131095 FAU131095:FAW131095 FKQ131095:FKS131095 FUM131095:FUO131095 GEI131095:GEK131095 GOE131095:GOG131095 GYA131095:GYC131095 HHW131095:HHY131095 HRS131095:HRU131095 IBO131095:IBQ131095 ILK131095:ILM131095 IVG131095:IVI131095 JFC131095:JFE131095 JOY131095:JPA131095 JYU131095:JYW131095 KIQ131095:KIS131095 KSM131095:KSO131095 LCI131095:LCK131095 LME131095:LMG131095 LWA131095:LWC131095 MFW131095:MFY131095 MPS131095:MPU131095 MZO131095:MZQ131095 NJK131095:NJM131095 NTG131095:NTI131095 ODC131095:ODE131095 OMY131095:ONA131095 OWU131095:OWW131095 PGQ131095:PGS131095 PQM131095:PQO131095 QAI131095:QAK131095 QKE131095:QKG131095 QUA131095:QUC131095 RDW131095:RDY131095 RNS131095:RNU131095 RXO131095:RXQ131095 SHK131095:SHM131095 SRG131095:SRI131095 TBC131095:TBE131095 TKY131095:TLA131095 TUU131095:TUW131095 UEQ131095:UES131095 UOM131095:UOO131095 UYI131095:UYK131095 VIE131095:VIG131095 VSA131095:VSC131095 WBW131095:WBY131095 WLS131095:WLU131095 WVO131095:WVQ131095 G196631:I196631 JC196631:JE196631 SY196631:TA196631 ACU196631:ACW196631 AMQ196631:AMS196631 AWM196631:AWO196631 BGI196631:BGK196631 BQE196631:BQG196631 CAA196631:CAC196631 CJW196631:CJY196631 CTS196631:CTU196631 DDO196631:DDQ196631 DNK196631:DNM196631 DXG196631:DXI196631 EHC196631:EHE196631 EQY196631:ERA196631 FAU196631:FAW196631 FKQ196631:FKS196631 FUM196631:FUO196631 GEI196631:GEK196631 GOE196631:GOG196631 GYA196631:GYC196631 HHW196631:HHY196631 HRS196631:HRU196631 IBO196631:IBQ196631 ILK196631:ILM196631 IVG196631:IVI196631 JFC196631:JFE196631 JOY196631:JPA196631 JYU196631:JYW196631 KIQ196631:KIS196631 KSM196631:KSO196631 LCI196631:LCK196631 LME196631:LMG196631 LWA196631:LWC196631 MFW196631:MFY196631 MPS196631:MPU196631 MZO196631:MZQ196631 NJK196631:NJM196631 NTG196631:NTI196631 ODC196631:ODE196631 OMY196631:ONA196631 OWU196631:OWW196631 PGQ196631:PGS196631 PQM196631:PQO196631 QAI196631:QAK196631 QKE196631:QKG196631 QUA196631:QUC196631 RDW196631:RDY196631 RNS196631:RNU196631 RXO196631:RXQ196631 SHK196631:SHM196631 SRG196631:SRI196631 TBC196631:TBE196631 TKY196631:TLA196631 TUU196631:TUW196631 UEQ196631:UES196631 UOM196631:UOO196631 UYI196631:UYK196631 VIE196631:VIG196631 VSA196631:VSC196631 WBW196631:WBY196631 WLS196631:WLU196631 WVO196631:WVQ196631 G262167:I262167 JC262167:JE262167 SY262167:TA262167 ACU262167:ACW262167 AMQ262167:AMS262167 AWM262167:AWO262167 BGI262167:BGK262167 BQE262167:BQG262167 CAA262167:CAC262167 CJW262167:CJY262167 CTS262167:CTU262167 DDO262167:DDQ262167 DNK262167:DNM262167 DXG262167:DXI262167 EHC262167:EHE262167 EQY262167:ERA262167 FAU262167:FAW262167 FKQ262167:FKS262167 FUM262167:FUO262167 GEI262167:GEK262167 GOE262167:GOG262167 GYA262167:GYC262167 HHW262167:HHY262167 HRS262167:HRU262167 IBO262167:IBQ262167 ILK262167:ILM262167 IVG262167:IVI262167 JFC262167:JFE262167 JOY262167:JPA262167 JYU262167:JYW262167 KIQ262167:KIS262167 KSM262167:KSO262167 LCI262167:LCK262167 LME262167:LMG262167 LWA262167:LWC262167 MFW262167:MFY262167 MPS262167:MPU262167 MZO262167:MZQ262167 NJK262167:NJM262167 NTG262167:NTI262167 ODC262167:ODE262167 OMY262167:ONA262167 OWU262167:OWW262167 PGQ262167:PGS262167 PQM262167:PQO262167 QAI262167:QAK262167 QKE262167:QKG262167 QUA262167:QUC262167 RDW262167:RDY262167 RNS262167:RNU262167 RXO262167:RXQ262167 SHK262167:SHM262167 SRG262167:SRI262167 TBC262167:TBE262167 TKY262167:TLA262167 TUU262167:TUW262167 UEQ262167:UES262167 UOM262167:UOO262167 UYI262167:UYK262167 VIE262167:VIG262167 VSA262167:VSC262167 WBW262167:WBY262167 WLS262167:WLU262167 WVO262167:WVQ262167 G327703:I327703 JC327703:JE327703 SY327703:TA327703 ACU327703:ACW327703 AMQ327703:AMS327703 AWM327703:AWO327703 BGI327703:BGK327703 BQE327703:BQG327703 CAA327703:CAC327703 CJW327703:CJY327703 CTS327703:CTU327703 DDO327703:DDQ327703 DNK327703:DNM327703 DXG327703:DXI327703 EHC327703:EHE327703 EQY327703:ERA327703 FAU327703:FAW327703 FKQ327703:FKS327703 FUM327703:FUO327703 GEI327703:GEK327703 GOE327703:GOG327703 GYA327703:GYC327703 HHW327703:HHY327703 HRS327703:HRU327703 IBO327703:IBQ327703 ILK327703:ILM327703 IVG327703:IVI327703 JFC327703:JFE327703 JOY327703:JPA327703 JYU327703:JYW327703 KIQ327703:KIS327703 KSM327703:KSO327703 LCI327703:LCK327703 LME327703:LMG327703 LWA327703:LWC327703 MFW327703:MFY327703 MPS327703:MPU327703 MZO327703:MZQ327703 NJK327703:NJM327703 NTG327703:NTI327703 ODC327703:ODE327703 OMY327703:ONA327703 OWU327703:OWW327703 PGQ327703:PGS327703 PQM327703:PQO327703 QAI327703:QAK327703 QKE327703:QKG327703 QUA327703:QUC327703 RDW327703:RDY327703 RNS327703:RNU327703 RXO327703:RXQ327703 SHK327703:SHM327703 SRG327703:SRI327703 TBC327703:TBE327703 TKY327703:TLA327703 TUU327703:TUW327703 UEQ327703:UES327703 UOM327703:UOO327703 UYI327703:UYK327703 VIE327703:VIG327703 VSA327703:VSC327703 WBW327703:WBY327703 WLS327703:WLU327703 WVO327703:WVQ327703 G393239:I393239 JC393239:JE393239 SY393239:TA393239 ACU393239:ACW393239 AMQ393239:AMS393239 AWM393239:AWO393239 BGI393239:BGK393239 BQE393239:BQG393239 CAA393239:CAC393239 CJW393239:CJY393239 CTS393239:CTU393239 DDO393239:DDQ393239 DNK393239:DNM393239 DXG393239:DXI393239 EHC393239:EHE393239 EQY393239:ERA393239 FAU393239:FAW393239 FKQ393239:FKS393239 FUM393239:FUO393239 GEI393239:GEK393239 GOE393239:GOG393239 GYA393239:GYC393239 HHW393239:HHY393239 HRS393239:HRU393239 IBO393239:IBQ393239 ILK393239:ILM393239 IVG393239:IVI393239 JFC393239:JFE393239 JOY393239:JPA393239 JYU393239:JYW393239 KIQ393239:KIS393239 KSM393239:KSO393239 LCI393239:LCK393239 LME393239:LMG393239 LWA393239:LWC393239 MFW393239:MFY393239 MPS393239:MPU393239 MZO393239:MZQ393239 NJK393239:NJM393239 NTG393239:NTI393239 ODC393239:ODE393239 OMY393239:ONA393239 OWU393239:OWW393239 PGQ393239:PGS393239 PQM393239:PQO393239 QAI393239:QAK393239 QKE393239:QKG393239 QUA393239:QUC393239 RDW393239:RDY393239 RNS393239:RNU393239 RXO393239:RXQ393239 SHK393239:SHM393239 SRG393239:SRI393239 TBC393239:TBE393239 TKY393239:TLA393239 TUU393239:TUW393239 UEQ393239:UES393239 UOM393239:UOO393239 UYI393239:UYK393239 VIE393239:VIG393239 VSA393239:VSC393239 WBW393239:WBY393239 WLS393239:WLU393239 WVO393239:WVQ393239 G458775:I458775 JC458775:JE458775 SY458775:TA458775 ACU458775:ACW458775 AMQ458775:AMS458775 AWM458775:AWO458775 BGI458775:BGK458775 BQE458775:BQG458775 CAA458775:CAC458775 CJW458775:CJY458775 CTS458775:CTU458775 DDO458775:DDQ458775 DNK458775:DNM458775 DXG458775:DXI458775 EHC458775:EHE458775 EQY458775:ERA458775 FAU458775:FAW458775 FKQ458775:FKS458775 FUM458775:FUO458775 GEI458775:GEK458775 GOE458775:GOG458775 GYA458775:GYC458775 HHW458775:HHY458775 HRS458775:HRU458775 IBO458775:IBQ458775 ILK458775:ILM458775 IVG458775:IVI458775 JFC458775:JFE458775 JOY458775:JPA458775 JYU458775:JYW458775 KIQ458775:KIS458775 KSM458775:KSO458775 LCI458775:LCK458775 LME458775:LMG458775 LWA458775:LWC458775 MFW458775:MFY458775 MPS458775:MPU458775 MZO458775:MZQ458775 NJK458775:NJM458775 NTG458775:NTI458775 ODC458775:ODE458775 OMY458775:ONA458775 OWU458775:OWW458775 PGQ458775:PGS458775 PQM458775:PQO458775 QAI458775:QAK458775 QKE458775:QKG458775 QUA458775:QUC458775 RDW458775:RDY458775 RNS458775:RNU458775 RXO458775:RXQ458775 SHK458775:SHM458775 SRG458775:SRI458775 TBC458775:TBE458775 TKY458775:TLA458775 TUU458775:TUW458775 UEQ458775:UES458775 UOM458775:UOO458775 UYI458775:UYK458775 VIE458775:VIG458775 VSA458775:VSC458775 WBW458775:WBY458775 WLS458775:WLU458775 WVO458775:WVQ458775 G524311:I524311 JC524311:JE524311 SY524311:TA524311 ACU524311:ACW524311 AMQ524311:AMS524311 AWM524311:AWO524311 BGI524311:BGK524311 BQE524311:BQG524311 CAA524311:CAC524311 CJW524311:CJY524311 CTS524311:CTU524311 DDO524311:DDQ524311 DNK524311:DNM524311 DXG524311:DXI524311 EHC524311:EHE524311 EQY524311:ERA524311 FAU524311:FAW524311 FKQ524311:FKS524311 FUM524311:FUO524311 GEI524311:GEK524311 GOE524311:GOG524311 GYA524311:GYC524311 HHW524311:HHY524311 HRS524311:HRU524311 IBO524311:IBQ524311 ILK524311:ILM524311 IVG524311:IVI524311 JFC524311:JFE524311 JOY524311:JPA524311 JYU524311:JYW524311 KIQ524311:KIS524311 KSM524311:KSO524311 LCI524311:LCK524311 LME524311:LMG524311 LWA524311:LWC524311 MFW524311:MFY524311 MPS524311:MPU524311 MZO524311:MZQ524311 NJK524311:NJM524311 NTG524311:NTI524311 ODC524311:ODE524311 OMY524311:ONA524311 OWU524311:OWW524311 PGQ524311:PGS524311 PQM524311:PQO524311 QAI524311:QAK524311 QKE524311:QKG524311 QUA524311:QUC524311 RDW524311:RDY524311 RNS524311:RNU524311 RXO524311:RXQ524311 SHK524311:SHM524311 SRG524311:SRI524311 TBC524311:TBE524311 TKY524311:TLA524311 TUU524311:TUW524311 UEQ524311:UES524311 UOM524311:UOO524311 UYI524311:UYK524311 VIE524311:VIG524311 VSA524311:VSC524311 WBW524311:WBY524311 WLS524311:WLU524311 WVO524311:WVQ524311 G589847:I589847 JC589847:JE589847 SY589847:TA589847 ACU589847:ACW589847 AMQ589847:AMS589847 AWM589847:AWO589847 BGI589847:BGK589847 BQE589847:BQG589847 CAA589847:CAC589847 CJW589847:CJY589847 CTS589847:CTU589847 DDO589847:DDQ589847 DNK589847:DNM589847 DXG589847:DXI589847 EHC589847:EHE589847 EQY589847:ERA589847 FAU589847:FAW589847 FKQ589847:FKS589847 FUM589847:FUO589847 GEI589847:GEK589847 GOE589847:GOG589847 GYA589847:GYC589847 HHW589847:HHY589847 HRS589847:HRU589847 IBO589847:IBQ589847 ILK589847:ILM589847 IVG589847:IVI589847 JFC589847:JFE589847 JOY589847:JPA589847 JYU589847:JYW589847 KIQ589847:KIS589847 KSM589847:KSO589847 LCI589847:LCK589847 LME589847:LMG589847 LWA589847:LWC589847 MFW589847:MFY589847 MPS589847:MPU589847 MZO589847:MZQ589847 NJK589847:NJM589847 NTG589847:NTI589847 ODC589847:ODE589847 OMY589847:ONA589847 OWU589847:OWW589847 PGQ589847:PGS589847 PQM589847:PQO589847 QAI589847:QAK589847 QKE589847:QKG589847 QUA589847:QUC589847 RDW589847:RDY589847 RNS589847:RNU589847 RXO589847:RXQ589847 SHK589847:SHM589847 SRG589847:SRI589847 TBC589847:TBE589847 TKY589847:TLA589847 TUU589847:TUW589847 UEQ589847:UES589847 UOM589847:UOO589847 UYI589847:UYK589847 VIE589847:VIG589847 VSA589847:VSC589847 WBW589847:WBY589847 WLS589847:WLU589847 WVO589847:WVQ589847 G655383:I655383 JC655383:JE655383 SY655383:TA655383 ACU655383:ACW655383 AMQ655383:AMS655383 AWM655383:AWO655383 BGI655383:BGK655383 BQE655383:BQG655383 CAA655383:CAC655383 CJW655383:CJY655383 CTS655383:CTU655383 DDO655383:DDQ655383 DNK655383:DNM655383 DXG655383:DXI655383 EHC655383:EHE655383 EQY655383:ERA655383 FAU655383:FAW655383 FKQ655383:FKS655383 FUM655383:FUO655383 GEI655383:GEK655383 GOE655383:GOG655383 GYA655383:GYC655383 HHW655383:HHY655383 HRS655383:HRU655383 IBO655383:IBQ655383 ILK655383:ILM655383 IVG655383:IVI655383 JFC655383:JFE655383 JOY655383:JPA655383 JYU655383:JYW655383 KIQ655383:KIS655383 KSM655383:KSO655383 LCI655383:LCK655383 LME655383:LMG655383 LWA655383:LWC655383 MFW655383:MFY655383 MPS655383:MPU655383 MZO655383:MZQ655383 NJK655383:NJM655383 NTG655383:NTI655383 ODC655383:ODE655383 OMY655383:ONA655383 OWU655383:OWW655383 PGQ655383:PGS655383 PQM655383:PQO655383 QAI655383:QAK655383 QKE655383:QKG655383 QUA655383:QUC655383 RDW655383:RDY655383 RNS655383:RNU655383 RXO655383:RXQ655383 SHK655383:SHM655383 SRG655383:SRI655383 TBC655383:TBE655383 TKY655383:TLA655383 TUU655383:TUW655383 UEQ655383:UES655383 UOM655383:UOO655383 UYI655383:UYK655383 VIE655383:VIG655383 VSA655383:VSC655383 WBW655383:WBY655383 WLS655383:WLU655383 WVO655383:WVQ655383 G720919:I720919 JC720919:JE720919 SY720919:TA720919 ACU720919:ACW720919 AMQ720919:AMS720919 AWM720919:AWO720919 BGI720919:BGK720919 BQE720919:BQG720919 CAA720919:CAC720919 CJW720919:CJY720919 CTS720919:CTU720919 DDO720919:DDQ720919 DNK720919:DNM720919 DXG720919:DXI720919 EHC720919:EHE720919 EQY720919:ERA720919 FAU720919:FAW720919 FKQ720919:FKS720919 FUM720919:FUO720919 GEI720919:GEK720919 GOE720919:GOG720919 GYA720919:GYC720919 HHW720919:HHY720919 HRS720919:HRU720919 IBO720919:IBQ720919 ILK720919:ILM720919 IVG720919:IVI720919 JFC720919:JFE720919 JOY720919:JPA720919 JYU720919:JYW720919 KIQ720919:KIS720919 KSM720919:KSO720919 LCI720919:LCK720919 LME720919:LMG720919 LWA720919:LWC720919 MFW720919:MFY720919 MPS720919:MPU720919 MZO720919:MZQ720919 NJK720919:NJM720919 NTG720919:NTI720919 ODC720919:ODE720919 OMY720919:ONA720919 OWU720919:OWW720919 PGQ720919:PGS720919 PQM720919:PQO720919 QAI720919:QAK720919 QKE720919:QKG720919 QUA720919:QUC720919 RDW720919:RDY720919 RNS720919:RNU720919 RXO720919:RXQ720919 SHK720919:SHM720919 SRG720919:SRI720919 TBC720919:TBE720919 TKY720919:TLA720919 TUU720919:TUW720919 UEQ720919:UES720919 UOM720919:UOO720919 UYI720919:UYK720919 VIE720919:VIG720919 VSA720919:VSC720919 WBW720919:WBY720919 WLS720919:WLU720919 WVO720919:WVQ720919 G786455:I786455 JC786455:JE786455 SY786455:TA786455 ACU786455:ACW786455 AMQ786455:AMS786455 AWM786455:AWO786455 BGI786455:BGK786455 BQE786455:BQG786455 CAA786455:CAC786455 CJW786455:CJY786455 CTS786455:CTU786455 DDO786455:DDQ786455 DNK786455:DNM786455 DXG786455:DXI786455 EHC786455:EHE786455 EQY786455:ERA786455 FAU786455:FAW786455 FKQ786455:FKS786455 FUM786455:FUO786455 GEI786455:GEK786455 GOE786455:GOG786455 GYA786455:GYC786455 HHW786455:HHY786455 HRS786455:HRU786455 IBO786455:IBQ786455 ILK786455:ILM786455 IVG786455:IVI786455 JFC786455:JFE786455 JOY786455:JPA786455 JYU786455:JYW786455 KIQ786455:KIS786455 KSM786455:KSO786455 LCI786455:LCK786455 LME786455:LMG786455 LWA786455:LWC786455 MFW786455:MFY786455 MPS786455:MPU786455 MZO786455:MZQ786455 NJK786455:NJM786455 NTG786455:NTI786455 ODC786455:ODE786455 OMY786455:ONA786455 OWU786455:OWW786455 PGQ786455:PGS786455 PQM786455:PQO786455 QAI786455:QAK786455 QKE786455:QKG786455 QUA786455:QUC786455 RDW786455:RDY786455 RNS786455:RNU786455 RXO786455:RXQ786455 SHK786455:SHM786455 SRG786455:SRI786455 TBC786455:TBE786455 TKY786455:TLA786455 TUU786455:TUW786455 UEQ786455:UES786455 UOM786455:UOO786455 UYI786455:UYK786455 VIE786455:VIG786455 VSA786455:VSC786455 WBW786455:WBY786455 WLS786455:WLU786455 WVO786455:WVQ786455 G851991:I851991 JC851991:JE851991 SY851991:TA851991 ACU851991:ACW851991 AMQ851991:AMS851991 AWM851991:AWO851991 BGI851991:BGK851991 BQE851991:BQG851991 CAA851991:CAC851991 CJW851991:CJY851991 CTS851991:CTU851991 DDO851991:DDQ851991 DNK851991:DNM851991 DXG851991:DXI851991 EHC851991:EHE851991 EQY851991:ERA851991 FAU851991:FAW851991 FKQ851991:FKS851991 FUM851991:FUO851991 GEI851991:GEK851991 GOE851991:GOG851991 GYA851991:GYC851991 HHW851991:HHY851991 HRS851991:HRU851991 IBO851991:IBQ851991 ILK851991:ILM851991 IVG851991:IVI851991 JFC851991:JFE851991 JOY851991:JPA851991 JYU851991:JYW851991 KIQ851991:KIS851991 KSM851991:KSO851991 LCI851991:LCK851991 LME851991:LMG851991 LWA851991:LWC851991 MFW851991:MFY851991 MPS851991:MPU851991 MZO851991:MZQ851991 NJK851991:NJM851991 NTG851991:NTI851991 ODC851991:ODE851991 OMY851991:ONA851991 OWU851991:OWW851991 PGQ851991:PGS851991 PQM851991:PQO851991 QAI851991:QAK851991 QKE851991:QKG851991 QUA851991:QUC851991 RDW851991:RDY851991 RNS851991:RNU851991 RXO851991:RXQ851991 SHK851991:SHM851991 SRG851991:SRI851991 TBC851991:TBE851991 TKY851991:TLA851991 TUU851991:TUW851991 UEQ851991:UES851991 UOM851991:UOO851991 UYI851991:UYK851991 VIE851991:VIG851991 VSA851991:VSC851991 WBW851991:WBY851991 WLS851991:WLU851991 WVO851991:WVQ851991 G917527:I917527 JC917527:JE917527 SY917527:TA917527 ACU917527:ACW917527 AMQ917527:AMS917527 AWM917527:AWO917527 BGI917527:BGK917527 BQE917527:BQG917527 CAA917527:CAC917527 CJW917527:CJY917527 CTS917527:CTU917527 DDO917527:DDQ917527 DNK917527:DNM917527 DXG917527:DXI917527 EHC917527:EHE917527 EQY917527:ERA917527 FAU917527:FAW917527 FKQ917527:FKS917527 FUM917527:FUO917527 GEI917527:GEK917527 GOE917527:GOG917527 GYA917527:GYC917527 HHW917527:HHY917527 HRS917527:HRU917527 IBO917527:IBQ917527 ILK917527:ILM917527 IVG917527:IVI917527 JFC917527:JFE917527 JOY917527:JPA917527 JYU917527:JYW917527 KIQ917527:KIS917527 KSM917527:KSO917527 LCI917527:LCK917527 LME917527:LMG917527 LWA917527:LWC917527 MFW917527:MFY917527 MPS917527:MPU917527 MZO917527:MZQ917527 NJK917527:NJM917527 NTG917527:NTI917527 ODC917527:ODE917527 OMY917527:ONA917527 OWU917527:OWW917527 PGQ917527:PGS917527 PQM917527:PQO917527 QAI917527:QAK917527 QKE917527:QKG917527 QUA917527:QUC917527 RDW917527:RDY917527 RNS917527:RNU917527 RXO917527:RXQ917527 SHK917527:SHM917527 SRG917527:SRI917527 TBC917527:TBE917527 TKY917527:TLA917527 TUU917527:TUW917527 UEQ917527:UES917527 UOM917527:UOO917527 UYI917527:UYK917527 VIE917527:VIG917527 VSA917527:VSC917527 WBW917527:WBY917527 WLS917527:WLU917527 WVO917527:WVQ917527 G983063:I983063 JC983063:JE983063 SY983063:TA983063 ACU983063:ACW983063 AMQ983063:AMS983063 AWM983063:AWO983063 BGI983063:BGK983063 BQE983063:BQG983063 CAA983063:CAC983063 CJW983063:CJY983063 CTS983063:CTU983063 DDO983063:DDQ983063 DNK983063:DNM983063 DXG983063:DXI983063 EHC983063:EHE983063 EQY983063:ERA983063 FAU983063:FAW983063 FKQ983063:FKS983063 FUM983063:FUO983063 GEI983063:GEK983063 GOE983063:GOG983063 GYA983063:GYC983063 HHW983063:HHY983063 HRS983063:HRU983063 IBO983063:IBQ983063 ILK983063:ILM983063 IVG983063:IVI983063 JFC983063:JFE983063 JOY983063:JPA983063 JYU983063:JYW983063 KIQ983063:KIS983063 KSM983063:KSO983063 LCI983063:LCK983063 LME983063:LMG983063 LWA983063:LWC983063 MFW983063:MFY983063 MPS983063:MPU983063 MZO983063:MZQ983063 NJK983063:NJM983063 NTG983063:NTI983063 ODC983063:ODE983063 OMY983063:ONA983063 OWU983063:OWW983063 PGQ983063:PGS983063 PQM983063:PQO983063 QAI983063:QAK983063 QKE983063:QKG983063 QUA983063:QUC983063 RDW983063:RDY983063 RNS983063:RNU983063 RXO983063:RXQ983063 SHK983063:SHM983063 SRG983063:SRI983063 TBC983063:TBE983063 TKY983063:TLA983063 TUU983063:TUW983063 UEQ983063:UES983063 UOM983063:UOO983063 UYI983063:UYK983063 VIE983063:VIG983063 VSA983063:VSC983063 WBW983063:WBY983063 WLS983063:WLU983063 WVO983063:WVQ983063 G25:I25" xr:uid="{4D8C0C00-2BC2-4502-8463-C724AE49426D}">
      <formula1>0</formula1>
      <formula2>1000000</formula2>
    </dataValidation>
    <dataValidation type="whole" allowBlank="1" showInputMessage="1" showErrorMessage="1" sqref="WVO983065:WVQ983065 JC25:JE25 SY25:TA25 ACU25:ACW25 AMQ25:AMS25 AWM25:AWO25 BGI25:BGK25 BQE25:BQG25 CAA25:CAC25 CJW25:CJY25 CTS25:CTU25 DDO25:DDQ25 DNK25:DNM25 DXG25:DXI25 EHC25:EHE25 EQY25:ERA25 FAU25:FAW25 FKQ25:FKS25 FUM25:FUO25 GEI25:GEK25 GOE25:GOG25 GYA25:GYC25 HHW25:HHY25 HRS25:HRU25 IBO25:IBQ25 ILK25:ILM25 IVG25:IVI25 JFC25:JFE25 JOY25:JPA25 JYU25:JYW25 KIQ25:KIS25 KSM25:KSO25 LCI25:LCK25 LME25:LMG25 LWA25:LWC25 MFW25:MFY25 MPS25:MPU25 MZO25:MZQ25 NJK25:NJM25 NTG25:NTI25 ODC25:ODE25 OMY25:ONA25 OWU25:OWW25 PGQ25:PGS25 PQM25:PQO25 QAI25:QAK25 QKE25:QKG25 QUA25:QUC25 RDW25:RDY25 RNS25:RNU25 RXO25:RXQ25 SHK25:SHM25 SRG25:SRI25 TBC25:TBE25 TKY25:TLA25 TUU25:TUW25 UEQ25:UES25 UOM25:UOO25 UYI25:UYK25 VIE25:VIG25 VSA25:VSC25 WBW25:WBY25 WLS25:WLU25 WVO25:WVQ25 G65561:I65561 JC65561:JE65561 SY65561:TA65561 ACU65561:ACW65561 AMQ65561:AMS65561 AWM65561:AWO65561 BGI65561:BGK65561 BQE65561:BQG65561 CAA65561:CAC65561 CJW65561:CJY65561 CTS65561:CTU65561 DDO65561:DDQ65561 DNK65561:DNM65561 DXG65561:DXI65561 EHC65561:EHE65561 EQY65561:ERA65561 FAU65561:FAW65561 FKQ65561:FKS65561 FUM65561:FUO65561 GEI65561:GEK65561 GOE65561:GOG65561 GYA65561:GYC65561 HHW65561:HHY65561 HRS65561:HRU65561 IBO65561:IBQ65561 ILK65561:ILM65561 IVG65561:IVI65561 JFC65561:JFE65561 JOY65561:JPA65561 JYU65561:JYW65561 KIQ65561:KIS65561 KSM65561:KSO65561 LCI65561:LCK65561 LME65561:LMG65561 LWA65561:LWC65561 MFW65561:MFY65561 MPS65561:MPU65561 MZO65561:MZQ65561 NJK65561:NJM65561 NTG65561:NTI65561 ODC65561:ODE65561 OMY65561:ONA65561 OWU65561:OWW65561 PGQ65561:PGS65561 PQM65561:PQO65561 QAI65561:QAK65561 QKE65561:QKG65561 QUA65561:QUC65561 RDW65561:RDY65561 RNS65561:RNU65561 RXO65561:RXQ65561 SHK65561:SHM65561 SRG65561:SRI65561 TBC65561:TBE65561 TKY65561:TLA65561 TUU65561:TUW65561 UEQ65561:UES65561 UOM65561:UOO65561 UYI65561:UYK65561 VIE65561:VIG65561 VSA65561:VSC65561 WBW65561:WBY65561 WLS65561:WLU65561 WVO65561:WVQ65561 G131097:I131097 JC131097:JE131097 SY131097:TA131097 ACU131097:ACW131097 AMQ131097:AMS131097 AWM131097:AWO131097 BGI131097:BGK131097 BQE131097:BQG131097 CAA131097:CAC131097 CJW131097:CJY131097 CTS131097:CTU131097 DDO131097:DDQ131097 DNK131097:DNM131097 DXG131097:DXI131097 EHC131097:EHE131097 EQY131097:ERA131097 FAU131097:FAW131097 FKQ131097:FKS131097 FUM131097:FUO131097 GEI131097:GEK131097 GOE131097:GOG131097 GYA131097:GYC131097 HHW131097:HHY131097 HRS131097:HRU131097 IBO131097:IBQ131097 ILK131097:ILM131097 IVG131097:IVI131097 JFC131097:JFE131097 JOY131097:JPA131097 JYU131097:JYW131097 KIQ131097:KIS131097 KSM131097:KSO131097 LCI131097:LCK131097 LME131097:LMG131097 LWA131097:LWC131097 MFW131097:MFY131097 MPS131097:MPU131097 MZO131097:MZQ131097 NJK131097:NJM131097 NTG131097:NTI131097 ODC131097:ODE131097 OMY131097:ONA131097 OWU131097:OWW131097 PGQ131097:PGS131097 PQM131097:PQO131097 QAI131097:QAK131097 QKE131097:QKG131097 QUA131097:QUC131097 RDW131097:RDY131097 RNS131097:RNU131097 RXO131097:RXQ131097 SHK131097:SHM131097 SRG131097:SRI131097 TBC131097:TBE131097 TKY131097:TLA131097 TUU131097:TUW131097 UEQ131097:UES131097 UOM131097:UOO131097 UYI131097:UYK131097 VIE131097:VIG131097 VSA131097:VSC131097 WBW131097:WBY131097 WLS131097:WLU131097 WVO131097:WVQ131097 G196633:I196633 JC196633:JE196633 SY196633:TA196633 ACU196633:ACW196633 AMQ196633:AMS196633 AWM196633:AWO196633 BGI196633:BGK196633 BQE196633:BQG196633 CAA196633:CAC196633 CJW196633:CJY196633 CTS196633:CTU196633 DDO196633:DDQ196633 DNK196633:DNM196633 DXG196633:DXI196633 EHC196633:EHE196633 EQY196633:ERA196633 FAU196633:FAW196633 FKQ196633:FKS196633 FUM196633:FUO196633 GEI196633:GEK196633 GOE196633:GOG196633 GYA196633:GYC196633 HHW196633:HHY196633 HRS196633:HRU196633 IBO196633:IBQ196633 ILK196633:ILM196633 IVG196633:IVI196633 JFC196633:JFE196633 JOY196633:JPA196633 JYU196633:JYW196633 KIQ196633:KIS196633 KSM196633:KSO196633 LCI196633:LCK196633 LME196633:LMG196633 LWA196633:LWC196633 MFW196633:MFY196633 MPS196633:MPU196633 MZO196633:MZQ196633 NJK196633:NJM196633 NTG196633:NTI196633 ODC196633:ODE196633 OMY196633:ONA196633 OWU196633:OWW196633 PGQ196633:PGS196633 PQM196633:PQO196633 QAI196633:QAK196633 QKE196633:QKG196633 QUA196633:QUC196633 RDW196633:RDY196633 RNS196633:RNU196633 RXO196633:RXQ196633 SHK196633:SHM196633 SRG196633:SRI196633 TBC196633:TBE196633 TKY196633:TLA196633 TUU196633:TUW196633 UEQ196633:UES196633 UOM196633:UOO196633 UYI196633:UYK196633 VIE196633:VIG196633 VSA196633:VSC196633 WBW196633:WBY196633 WLS196633:WLU196633 WVO196633:WVQ196633 G262169:I262169 JC262169:JE262169 SY262169:TA262169 ACU262169:ACW262169 AMQ262169:AMS262169 AWM262169:AWO262169 BGI262169:BGK262169 BQE262169:BQG262169 CAA262169:CAC262169 CJW262169:CJY262169 CTS262169:CTU262169 DDO262169:DDQ262169 DNK262169:DNM262169 DXG262169:DXI262169 EHC262169:EHE262169 EQY262169:ERA262169 FAU262169:FAW262169 FKQ262169:FKS262169 FUM262169:FUO262169 GEI262169:GEK262169 GOE262169:GOG262169 GYA262169:GYC262169 HHW262169:HHY262169 HRS262169:HRU262169 IBO262169:IBQ262169 ILK262169:ILM262169 IVG262169:IVI262169 JFC262169:JFE262169 JOY262169:JPA262169 JYU262169:JYW262169 KIQ262169:KIS262169 KSM262169:KSO262169 LCI262169:LCK262169 LME262169:LMG262169 LWA262169:LWC262169 MFW262169:MFY262169 MPS262169:MPU262169 MZO262169:MZQ262169 NJK262169:NJM262169 NTG262169:NTI262169 ODC262169:ODE262169 OMY262169:ONA262169 OWU262169:OWW262169 PGQ262169:PGS262169 PQM262169:PQO262169 QAI262169:QAK262169 QKE262169:QKG262169 QUA262169:QUC262169 RDW262169:RDY262169 RNS262169:RNU262169 RXO262169:RXQ262169 SHK262169:SHM262169 SRG262169:SRI262169 TBC262169:TBE262169 TKY262169:TLA262169 TUU262169:TUW262169 UEQ262169:UES262169 UOM262169:UOO262169 UYI262169:UYK262169 VIE262169:VIG262169 VSA262169:VSC262169 WBW262169:WBY262169 WLS262169:WLU262169 WVO262169:WVQ262169 G327705:I327705 JC327705:JE327705 SY327705:TA327705 ACU327705:ACW327705 AMQ327705:AMS327705 AWM327705:AWO327705 BGI327705:BGK327705 BQE327705:BQG327705 CAA327705:CAC327705 CJW327705:CJY327705 CTS327705:CTU327705 DDO327705:DDQ327705 DNK327705:DNM327705 DXG327705:DXI327705 EHC327705:EHE327705 EQY327705:ERA327705 FAU327705:FAW327705 FKQ327705:FKS327705 FUM327705:FUO327705 GEI327705:GEK327705 GOE327705:GOG327705 GYA327705:GYC327705 HHW327705:HHY327705 HRS327705:HRU327705 IBO327705:IBQ327705 ILK327705:ILM327705 IVG327705:IVI327705 JFC327705:JFE327705 JOY327705:JPA327705 JYU327705:JYW327705 KIQ327705:KIS327705 KSM327705:KSO327705 LCI327705:LCK327705 LME327705:LMG327705 LWA327705:LWC327705 MFW327705:MFY327705 MPS327705:MPU327705 MZO327705:MZQ327705 NJK327705:NJM327705 NTG327705:NTI327705 ODC327705:ODE327705 OMY327705:ONA327705 OWU327705:OWW327705 PGQ327705:PGS327705 PQM327705:PQO327705 QAI327705:QAK327705 QKE327705:QKG327705 QUA327705:QUC327705 RDW327705:RDY327705 RNS327705:RNU327705 RXO327705:RXQ327705 SHK327705:SHM327705 SRG327705:SRI327705 TBC327705:TBE327705 TKY327705:TLA327705 TUU327705:TUW327705 UEQ327705:UES327705 UOM327705:UOO327705 UYI327705:UYK327705 VIE327705:VIG327705 VSA327705:VSC327705 WBW327705:WBY327705 WLS327705:WLU327705 WVO327705:WVQ327705 G393241:I393241 JC393241:JE393241 SY393241:TA393241 ACU393241:ACW393241 AMQ393241:AMS393241 AWM393241:AWO393241 BGI393241:BGK393241 BQE393241:BQG393241 CAA393241:CAC393241 CJW393241:CJY393241 CTS393241:CTU393241 DDO393241:DDQ393241 DNK393241:DNM393241 DXG393241:DXI393241 EHC393241:EHE393241 EQY393241:ERA393241 FAU393241:FAW393241 FKQ393241:FKS393241 FUM393241:FUO393241 GEI393241:GEK393241 GOE393241:GOG393241 GYA393241:GYC393241 HHW393241:HHY393241 HRS393241:HRU393241 IBO393241:IBQ393241 ILK393241:ILM393241 IVG393241:IVI393241 JFC393241:JFE393241 JOY393241:JPA393241 JYU393241:JYW393241 KIQ393241:KIS393241 KSM393241:KSO393241 LCI393241:LCK393241 LME393241:LMG393241 LWA393241:LWC393241 MFW393241:MFY393241 MPS393241:MPU393241 MZO393241:MZQ393241 NJK393241:NJM393241 NTG393241:NTI393241 ODC393241:ODE393241 OMY393241:ONA393241 OWU393241:OWW393241 PGQ393241:PGS393241 PQM393241:PQO393241 QAI393241:QAK393241 QKE393241:QKG393241 QUA393241:QUC393241 RDW393241:RDY393241 RNS393241:RNU393241 RXO393241:RXQ393241 SHK393241:SHM393241 SRG393241:SRI393241 TBC393241:TBE393241 TKY393241:TLA393241 TUU393241:TUW393241 UEQ393241:UES393241 UOM393241:UOO393241 UYI393241:UYK393241 VIE393241:VIG393241 VSA393241:VSC393241 WBW393241:WBY393241 WLS393241:WLU393241 WVO393241:WVQ393241 G458777:I458777 JC458777:JE458777 SY458777:TA458777 ACU458777:ACW458777 AMQ458777:AMS458777 AWM458777:AWO458777 BGI458777:BGK458777 BQE458777:BQG458777 CAA458777:CAC458777 CJW458777:CJY458777 CTS458777:CTU458777 DDO458777:DDQ458777 DNK458777:DNM458777 DXG458777:DXI458777 EHC458777:EHE458777 EQY458777:ERA458777 FAU458777:FAW458777 FKQ458777:FKS458777 FUM458777:FUO458777 GEI458777:GEK458777 GOE458777:GOG458777 GYA458777:GYC458777 HHW458777:HHY458777 HRS458777:HRU458777 IBO458777:IBQ458777 ILK458777:ILM458777 IVG458777:IVI458777 JFC458777:JFE458777 JOY458777:JPA458777 JYU458777:JYW458777 KIQ458777:KIS458777 KSM458777:KSO458777 LCI458777:LCK458777 LME458777:LMG458777 LWA458777:LWC458777 MFW458777:MFY458777 MPS458777:MPU458777 MZO458777:MZQ458777 NJK458777:NJM458777 NTG458777:NTI458777 ODC458777:ODE458777 OMY458777:ONA458777 OWU458777:OWW458777 PGQ458777:PGS458777 PQM458777:PQO458777 QAI458777:QAK458777 QKE458777:QKG458777 QUA458777:QUC458777 RDW458777:RDY458777 RNS458777:RNU458777 RXO458777:RXQ458777 SHK458777:SHM458777 SRG458777:SRI458777 TBC458777:TBE458777 TKY458777:TLA458777 TUU458777:TUW458777 UEQ458777:UES458777 UOM458777:UOO458777 UYI458777:UYK458777 VIE458777:VIG458777 VSA458777:VSC458777 WBW458777:WBY458777 WLS458777:WLU458777 WVO458777:WVQ458777 G524313:I524313 JC524313:JE524313 SY524313:TA524313 ACU524313:ACW524313 AMQ524313:AMS524313 AWM524313:AWO524313 BGI524313:BGK524313 BQE524313:BQG524313 CAA524313:CAC524313 CJW524313:CJY524313 CTS524313:CTU524313 DDO524313:DDQ524313 DNK524313:DNM524313 DXG524313:DXI524313 EHC524313:EHE524313 EQY524313:ERA524313 FAU524313:FAW524313 FKQ524313:FKS524313 FUM524313:FUO524313 GEI524313:GEK524313 GOE524313:GOG524313 GYA524313:GYC524313 HHW524313:HHY524313 HRS524313:HRU524313 IBO524313:IBQ524313 ILK524313:ILM524313 IVG524313:IVI524313 JFC524313:JFE524313 JOY524313:JPA524313 JYU524313:JYW524313 KIQ524313:KIS524313 KSM524313:KSO524313 LCI524313:LCK524313 LME524313:LMG524313 LWA524313:LWC524313 MFW524313:MFY524313 MPS524313:MPU524313 MZO524313:MZQ524313 NJK524313:NJM524313 NTG524313:NTI524313 ODC524313:ODE524313 OMY524313:ONA524313 OWU524313:OWW524313 PGQ524313:PGS524313 PQM524313:PQO524313 QAI524313:QAK524313 QKE524313:QKG524313 QUA524313:QUC524313 RDW524313:RDY524313 RNS524313:RNU524313 RXO524313:RXQ524313 SHK524313:SHM524313 SRG524313:SRI524313 TBC524313:TBE524313 TKY524313:TLA524313 TUU524313:TUW524313 UEQ524313:UES524313 UOM524313:UOO524313 UYI524313:UYK524313 VIE524313:VIG524313 VSA524313:VSC524313 WBW524313:WBY524313 WLS524313:WLU524313 WVO524313:WVQ524313 G589849:I589849 JC589849:JE589849 SY589849:TA589849 ACU589849:ACW589849 AMQ589849:AMS589849 AWM589849:AWO589849 BGI589849:BGK589849 BQE589849:BQG589849 CAA589849:CAC589849 CJW589849:CJY589849 CTS589849:CTU589849 DDO589849:DDQ589849 DNK589849:DNM589849 DXG589849:DXI589849 EHC589849:EHE589849 EQY589849:ERA589849 FAU589849:FAW589849 FKQ589849:FKS589849 FUM589849:FUO589849 GEI589849:GEK589849 GOE589849:GOG589849 GYA589849:GYC589849 HHW589849:HHY589849 HRS589849:HRU589849 IBO589849:IBQ589849 ILK589849:ILM589849 IVG589849:IVI589849 JFC589849:JFE589849 JOY589849:JPA589849 JYU589849:JYW589849 KIQ589849:KIS589849 KSM589849:KSO589849 LCI589849:LCK589849 LME589849:LMG589849 LWA589849:LWC589849 MFW589849:MFY589849 MPS589849:MPU589849 MZO589849:MZQ589849 NJK589849:NJM589849 NTG589849:NTI589849 ODC589849:ODE589849 OMY589849:ONA589849 OWU589849:OWW589849 PGQ589849:PGS589849 PQM589849:PQO589849 QAI589849:QAK589849 QKE589849:QKG589849 QUA589849:QUC589849 RDW589849:RDY589849 RNS589849:RNU589849 RXO589849:RXQ589849 SHK589849:SHM589849 SRG589849:SRI589849 TBC589849:TBE589849 TKY589849:TLA589849 TUU589849:TUW589849 UEQ589849:UES589849 UOM589849:UOO589849 UYI589849:UYK589849 VIE589849:VIG589849 VSA589849:VSC589849 WBW589849:WBY589849 WLS589849:WLU589849 WVO589849:WVQ589849 G655385:I655385 JC655385:JE655385 SY655385:TA655385 ACU655385:ACW655385 AMQ655385:AMS655385 AWM655385:AWO655385 BGI655385:BGK655385 BQE655385:BQG655385 CAA655385:CAC655385 CJW655385:CJY655385 CTS655385:CTU655385 DDO655385:DDQ655385 DNK655385:DNM655385 DXG655385:DXI655385 EHC655385:EHE655385 EQY655385:ERA655385 FAU655385:FAW655385 FKQ655385:FKS655385 FUM655385:FUO655385 GEI655385:GEK655385 GOE655385:GOG655385 GYA655385:GYC655385 HHW655385:HHY655385 HRS655385:HRU655385 IBO655385:IBQ655385 ILK655385:ILM655385 IVG655385:IVI655385 JFC655385:JFE655385 JOY655385:JPA655385 JYU655385:JYW655385 KIQ655385:KIS655385 KSM655385:KSO655385 LCI655385:LCK655385 LME655385:LMG655385 LWA655385:LWC655385 MFW655385:MFY655385 MPS655385:MPU655385 MZO655385:MZQ655385 NJK655385:NJM655385 NTG655385:NTI655385 ODC655385:ODE655385 OMY655385:ONA655385 OWU655385:OWW655385 PGQ655385:PGS655385 PQM655385:PQO655385 QAI655385:QAK655385 QKE655385:QKG655385 QUA655385:QUC655385 RDW655385:RDY655385 RNS655385:RNU655385 RXO655385:RXQ655385 SHK655385:SHM655385 SRG655385:SRI655385 TBC655385:TBE655385 TKY655385:TLA655385 TUU655385:TUW655385 UEQ655385:UES655385 UOM655385:UOO655385 UYI655385:UYK655385 VIE655385:VIG655385 VSA655385:VSC655385 WBW655385:WBY655385 WLS655385:WLU655385 WVO655385:WVQ655385 G720921:I720921 JC720921:JE720921 SY720921:TA720921 ACU720921:ACW720921 AMQ720921:AMS720921 AWM720921:AWO720921 BGI720921:BGK720921 BQE720921:BQG720921 CAA720921:CAC720921 CJW720921:CJY720921 CTS720921:CTU720921 DDO720921:DDQ720921 DNK720921:DNM720921 DXG720921:DXI720921 EHC720921:EHE720921 EQY720921:ERA720921 FAU720921:FAW720921 FKQ720921:FKS720921 FUM720921:FUO720921 GEI720921:GEK720921 GOE720921:GOG720921 GYA720921:GYC720921 HHW720921:HHY720921 HRS720921:HRU720921 IBO720921:IBQ720921 ILK720921:ILM720921 IVG720921:IVI720921 JFC720921:JFE720921 JOY720921:JPA720921 JYU720921:JYW720921 KIQ720921:KIS720921 KSM720921:KSO720921 LCI720921:LCK720921 LME720921:LMG720921 LWA720921:LWC720921 MFW720921:MFY720921 MPS720921:MPU720921 MZO720921:MZQ720921 NJK720921:NJM720921 NTG720921:NTI720921 ODC720921:ODE720921 OMY720921:ONA720921 OWU720921:OWW720921 PGQ720921:PGS720921 PQM720921:PQO720921 QAI720921:QAK720921 QKE720921:QKG720921 QUA720921:QUC720921 RDW720921:RDY720921 RNS720921:RNU720921 RXO720921:RXQ720921 SHK720921:SHM720921 SRG720921:SRI720921 TBC720921:TBE720921 TKY720921:TLA720921 TUU720921:TUW720921 UEQ720921:UES720921 UOM720921:UOO720921 UYI720921:UYK720921 VIE720921:VIG720921 VSA720921:VSC720921 WBW720921:WBY720921 WLS720921:WLU720921 WVO720921:WVQ720921 G786457:I786457 JC786457:JE786457 SY786457:TA786457 ACU786457:ACW786457 AMQ786457:AMS786457 AWM786457:AWO786457 BGI786457:BGK786457 BQE786457:BQG786457 CAA786457:CAC786457 CJW786457:CJY786457 CTS786457:CTU786457 DDO786457:DDQ786457 DNK786457:DNM786457 DXG786457:DXI786457 EHC786457:EHE786457 EQY786457:ERA786457 FAU786457:FAW786457 FKQ786457:FKS786457 FUM786457:FUO786457 GEI786457:GEK786457 GOE786457:GOG786457 GYA786457:GYC786457 HHW786457:HHY786457 HRS786457:HRU786457 IBO786457:IBQ786457 ILK786457:ILM786457 IVG786457:IVI786457 JFC786457:JFE786457 JOY786457:JPA786457 JYU786457:JYW786457 KIQ786457:KIS786457 KSM786457:KSO786457 LCI786457:LCK786457 LME786457:LMG786457 LWA786457:LWC786457 MFW786457:MFY786457 MPS786457:MPU786457 MZO786457:MZQ786457 NJK786457:NJM786457 NTG786457:NTI786457 ODC786457:ODE786457 OMY786457:ONA786457 OWU786457:OWW786457 PGQ786457:PGS786457 PQM786457:PQO786457 QAI786457:QAK786457 QKE786457:QKG786457 QUA786457:QUC786457 RDW786457:RDY786457 RNS786457:RNU786457 RXO786457:RXQ786457 SHK786457:SHM786457 SRG786457:SRI786457 TBC786457:TBE786457 TKY786457:TLA786457 TUU786457:TUW786457 UEQ786457:UES786457 UOM786457:UOO786457 UYI786457:UYK786457 VIE786457:VIG786457 VSA786457:VSC786457 WBW786457:WBY786457 WLS786457:WLU786457 WVO786457:WVQ786457 G851993:I851993 JC851993:JE851993 SY851993:TA851993 ACU851993:ACW851993 AMQ851993:AMS851993 AWM851993:AWO851993 BGI851993:BGK851993 BQE851993:BQG851993 CAA851993:CAC851993 CJW851993:CJY851993 CTS851993:CTU851993 DDO851993:DDQ851993 DNK851993:DNM851993 DXG851993:DXI851993 EHC851993:EHE851993 EQY851993:ERA851993 FAU851993:FAW851993 FKQ851993:FKS851993 FUM851993:FUO851993 GEI851993:GEK851993 GOE851993:GOG851993 GYA851993:GYC851993 HHW851993:HHY851993 HRS851993:HRU851993 IBO851993:IBQ851993 ILK851993:ILM851993 IVG851993:IVI851993 JFC851993:JFE851993 JOY851993:JPA851993 JYU851993:JYW851993 KIQ851993:KIS851993 KSM851993:KSO851993 LCI851993:LCK851993 LME851993:LMG851993 LWA851993:LWC851993 MFW851993:MFY851993 MPS851993:MPU851993 MZO851993:MZQ851993 NJK851993:NJM851993 NTG851993:NTI851993 ODC851993:ODE851993 OMY851993:ONA851993 OWU851993:OWW851993 PGQ851993:PGS851993 PQM851993:PQO851993 QAI851993:QAK851993 QKE851993:QKG851993 QUA851993:QUC851993 RDW851993:RDY851993 RNS851993:RNU851993 RXO851993:RXQ851993 SHK851993:SHM851993 SRG851993:SRI851993 TBC851993:TBE851993 TKY851993:TLA851993 TUU851993:TUW851993 UEQ851993:UES851993 UOM851993:UOO851993 UYI851993:UYK851993 VIE851993:VIG851993 VSA851993:VSC851993 WBW851993:WBY851993 WLS851993:WLU851993 WVO851993:WVQ851993 G917529:I917529 JC917529:JE917529 SY917529:TA917529 ACU917529:ACW917529 AMQ917529:AMS917529 AWM917529:AWO917529 BGI917529:BGK917529 BQE917529:BQG917529 CAA917529:CAC917529 CJW917529:CJY917529 CTS917529:CTU917529 DDO917529:DDQ917529 DNK917529:DNM917529 DXG917529:DXI917529 EHC917529:EHE917529 EQY917529:ERA917529 FAU917529:FAW917529 FKQ917529:FKS917529 FUM917529:FUO917529 GEI917529:GEK917529 GOE917529:GOG917529 GYA917529:GYC917529 HHW917529:HHY917529 HRS917529:HRU917529 IBO917529:IBQ917529 ILK917529:ILM917529 IVG917529:IVI917529 JFC917529:JFE917529 JOY917529:JPA917529 JYU917529:JYW917529 KIQ917529:KIS917529 KSM917529:KSO917529 LCI917529:LCK917529 LME917529:LMG917529 LWA917529:LWC917529 MFW917529:MFY917529 MPS917529:MPU917529 MZO917529:MZQ917529 NJK917529:NJM917529 NTG917529:NTI917529 ODC917529:ODE917529 OMY917529:ONA917529 OWU917529:OWW917529 PGQ917529:PGS917529 PQM917529:PQO917529 QAI917529:QAK917529 QKE917529:QKG917529 QUA917529:QUC917529 RDW917529:RDY917529 RNS917529:RNU917529 RXO917529:RXQ917529 SHK917529:SHM917529 SRG917529:SRI917529 TBC917529:TBE917529 TKY917529:TLA917529 TUU917529:TUW917529 UEQ917529:UES917529 UOM917529:UOO917529 UYI917529:UYK917529 VIE917529:VIG917529 VSA917529:VSC917529 WBW917529:WBY917529 WLS917529:WLU917529 WVO917529:WVQ917529 G983065:I983065 JC983065:JE983065 SY983065:TA983065 ACU983065:ACW983065 AMQ983065:AMS983065 AWM983065:AWO983065 BGI983065:BGK983065 BQE983065:BQG983065 CAA983065:CAC983065 CJW983065:CJY983065 CTS983065:CTU983065 DDO983065:DDQ983065 DNK983065:DNM983065 DXG983065:DXI983065 EHC983065:EHE983065 EQY983065:ERA983065 FAU983065:FAW983065 FKQ983065:FKS983065 FUM983065:FUO983065 GEI983065:GEK983065 GOE983065:GOG983065 GYA983065:GYC983065 HHW983065:HHY983065 HRS983065:HRU983065 IBO983065:IBQ983065 ILK983065:ILM983065 IVG983065:IVI983065 JFC983065:JFE983065 JOY983065:JPA983065 JYU983065:JYW983065 KIQ983065:KIS983065 KSM983065:KSO983065 LCI983065:LCK983065 LME983065:LMG983065 LWA983065:LWC983065 MFW983065:MFY983065 MPS983065:MPU983065 MZO983065:MZQ983065 NJK983065:NJM983065 NTG983065:NTI983065 ODC983065:ODE983065 OMY983065:ONA983065 OWU983065:OWW983065 PGQ983065:PGS983065 PQM983065:PQO983065 QAI983065:QAK983065 QKE983065:QKG983065 QUA983065:QUC983065 RDW983065:RDY983065 RNS983065:RNU983065 RXO983065:RXQ983065 SHK983065:SHM983065 SRG983065:SRI983065 TBC983065:TBE983065 TKY983065:TLA983065 TUU983065:TUW983065 UEQ983065:UES983065 UOM983065:UOO983065 UYI983065:UYK983065 VIE983065:VIG983065 VSA983065:VSC983065 WBW983065:WBY983065 WLS983065:WLU983065" xr:uid="{552B03E2-EF59-4C6E-9707-C818A71906BF}">
      <formula1>0</formula1>
      <formula2>1000000</formula2>
    </dataValidation>
    <dataValidation operator="greaterThan" allowBlank="1" showInputMessage="1" showErrorMessage="1" sqref="G20:I20" xr:uid="{E223B0E3-58D6-48B1-AB6E-C6FF555B0558}"/>
  </dataValidations>
  <pageMargins left="0.98425196850393704" right="0.59055118110236227" top="0.59055118110236227" bottom="0.78740157480314965" header="0" footer="0.51181102362204722"/>
  <pageSetup paperSize="9" scale="82" fitToHeight="0" orientation="portrait" r:id="rId1"/>
  <headerFooter alignWithMargins="0">
    <oddFooter>&amp;R&amp;8Pág &amp;P de &amp;N</oddFooter>
  </headerFooter>
  <rowBreaks count="1" manualBreakCount="1">
    <brk id="70" min="1"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Option Button 1">
              <controlPr defaultSize="0" autoFill="0" autoLine="0" autoPict="0">
                <anchor moveWithCells="1">
                  <from>
                    <xdr:col>8</xdr:col>
                    <xdr:colOff>76200</xdr:colOff>
                    <xdr:row>44</xdr:row>
                    <xdr:rowOff>0</xdr:rowOff>
                  </from>
                  <to>
                    <xdr:col>8</xdr:col>
                    <xdr:colOff>333375</xdr:colOff>
                    <xdr:row>45</xdr:row>
                    <xdr:rowOff>0</xdr:rowOff>
                  </to>
                </anchor>
              </controlPr>
            </control>
          </mc:Choice>
        </mc:AlternateContent>
        <mc:AlternateContent xmlns:mc="http://schemas.openxmlformats.org/markup-compatibility/2006">
          <mc:Choice Requires="x14">
            <control shapeId="8194" r:id="rId5" name="Option Button 2">
              <controlPr defaultSize="0" autoFill="0" autoLine="0" autoPict="0">
                <anchor moveWithCells="1">
                  <from>
                    <xdr:col>8</xdr:col>
                    <xdr:colOff>76200</xdr:colOff>
                    <xdr:row>28</xdr:row>
                    <xdr:rowOff>0</xdr:rowOff>
                  </from>
                  <to>
                    <xdr:col>8</xdr:col>
                    <xdr:colOff>333375</xdr:colOff>
                    <xdr:row>29</xdr:row>
                    <xdr:rowOff>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8</xdr:col>
                    <xdr:colOff>76200</xdr:colOff>
                    <xdr:row>30</xdr:row>
                    <xdr:rowOff>0</xdr:rowOff>
                  </from>
                  <to>
                    <xdr:col>8</xdr:col>
                    <xdr:colOff>333375</xdr:colOff>
                    <xdr:row>31</xdr:row>
                    <xdr:rowOff>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8</xdr:col>
                    <xdr:colOff>76200</xdr:colOff>
                    <xdr:row>32</xdr:row>
                    <xdr:rowOff>0</xdr:rowOff>
                  </from>
                  <to>
                    <xdr:col>8</xdr:col>
                    <xdr:colOff>333375</xdr:colOff>
                    <xdr:row>32</xdr:row>
                    <xdr:rowOff>190500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8</xdr:col>
                    <xdr:colOff>76200</xdr:colOff>
                    <xdr:row>34</xdr:row>
                    <xdr:rowOff>0</xdr:rowOff>
                  </from>
                  <to>
                    <xdr:col>8</xdr:col>
                    <xdr:colOff>333375</xdr:colOff>
                    <xdr:row>35</xdr:row>
                    <xdr:rowOff>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8</xdr:col>
                    <xdr:colOff>76200</xdr:colOff>
                    <xdr:row>36</xdr:row>
                    <xdr:rowOff>0</xdr:rowOff>
                  </from>
                  <to>
                    <xdr:col>8</xdr:col>
                    <xdr:colOff>333375</xdr:colOff>
                    <xdr:row>37</xdr:row>
                    <xdr:rowOff>0</xdr:rowOff>
                  </to>
                </anchor>
              </controlPr>
            </control>
          </mc:Choice>
        </mc:AlternateContent>
        <mc:AlternateContent xmlns:mc="http://schemas.openxmlformats.org/markup-compatibility/2006">
          <mc:Choice Requires="x14">
            <control shapeId="8199" r:id="rId10" name="Option Button 7">
              <controlPr defaultSize="0" autoFill="0" autoLine="0" autoPict="0">
                <anchor moveWithCells="1">
                  <from>
                    <xdr:col>8</xdr:col>
                    <xdr:colOff>76200</xdr:colOff>
                    <xdr:row>38</xdr:row>
                    <xdr:rowOff>0</xdr:rowOff>
                  </from>
                  <to>
                    <xdr:col>8</xdr:col>
                    <xdr:colOff>333375</xdr:colOff>
                    <xdr:row>39</xdr:row>
                    <xdr:rowOff>0</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8</xdr:col>
                    <xdr:colOff>76200</xdr:colOff>
                    <xdr:row>54</xdr:row>
                    <xdr:rowOff>0</xdr:rowOff>
                  </from>
                  <to>
                    <xdr:col>8</xdr:col>
                    <xdr:colOff>333375</xdr:colOff>
                    <xdr:row>55</xdr:row>
                    <xdr:rowOff>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8</xdr:col>
                    <xdr:colOff>76200</xdr:colOff>
                    <xdr:row>56</xdr:row>
                    <xdr:rowOff>0</xdr:rowOff>
                  </from>
                  <to>
                    <xdr:col>8</xdr:col>
                    <xdr:colOff>333375</xdr:colOff>
                    <xdr:row>57</xdr:row>
                    <xdr:rowOff>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8</xdr:col>
                    <xdr:colOff>76200</xdr:colOff>
                    <xdr:row>58</xdr:row>
                    <xdr:rowOff>0</xdr:rowOff>
                  </from>
                  <to>
                    <xdr:col>8</xdr:col>
                    <xdr:colOff>333375</xdr:colOff>
                    <xdr:row>59</xdr:row>
                    <xdr:rowOff>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8</xdr:col>
                    <xdr:colOff>76200</xdr:colOff>
                    <xdr:row>72</xdr:row>
                    <xdr:rowOff>0</xdr:rowOff>
                  </from>
                  <to>
                    <xdr:col>8</xdr:col>
                    <xdr:colOff>333375</xdr:colOff>
                    <xdr:row>73</xdr:row>
                    <xdr:rowOff>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8</xdr:col>
                    <xdr:colOff>76200</xdr:colOff>
                    <xdr:row>74</xdr:row>
                    <xdr:rowOff>0</xdr:rowOff>
                  </from>
                  <to>
                    <xdr:col>8</xdr:col>
                    <xdr:colOff>333375</xdr:colOff>
                    <xdr:row>75</xdr:row>
                    <xdr:rowOff>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8</xdr:col>
                    <xdr:colOff>76200</xdr:colOff>
                    <xdr:row>76</xdr:row>
                    <xdr:rowOff>0</xdr:rowOff>
                  </from>
                  <to>
                    <xdr:col>8</xdr:col>
                    <xdr:colOff>333375</xdr:colOff>
                    <xdr:row>77</xdr:row>
                    <xdr:rowOff>0</xdr:rowOff>
                  </to>
                </anchor>
              </controlPr>
            </control>
          </mc:Choice>
        </mc:AlternateContent>
        <mc:AlternateContent xmlns:mc="http://schemas.openxmlformats.org/markup-compatibility/2006">
          <mc:Choice Requires="x14">
            <control shapeId="8206" r:id="rId17" name="Option Button 14">
              <controlPr defaultSize="0" autoFill="0" autoLine="0" autoPict="0">
                <anchor moveWithCells="1">
                  <from>
                    <xdr:col>8</xdr:col>
                    <xdr:colOff>76200</xdr:colOff>
                    <xdr:row>78</xdr:row>
                    <xdr:rowOff>0</xdr:rowOff>
                  </from>
                  <to>
                    <xdr:col>8</xdr:col>
                    <xdr:colOff>333375</xdr:colOff>
                    <xdr:row>79</xdr:row>
                    <xdr:rowOff>0</xdr:rowOff>
                  </to>
                </anchor>
              </controlPr>
            </control>
          </mc:Choice>
        </mc:AlternateContent>
        <mc:AlternateContent xmlns:mc="http://schemas.openxmlformats.org/markup-compatibility/2006">
          <mc:Choice Requires="x14">
            <control shapeId="8207" r:id="rId18" name="Option Button 15">
              <controlPr defaultSize="0" autoFill="0" autoLine="0" autoPict="0">
                <anchor moveWithCells="1">
                  <from>
                    <xdr:col>8</xdr:col>
                    <xdr:colOff>76200</xdr:colOff>
                    <xdr:row>80</xdr:row>
                    <xdr:rowOff>0</xdr:rowOff>
                  </from>
                  <to>
                    <xdr:col>8</xdr:col>
                    <xdr:colOff>333375</xdr:colOff>
                    <xdr:row>81</xdr:row>
                    <xdr:rowOff>0</xdr:rowOff>
                  </to>
                </anchor>
              </controlPr>
            </control>
          </mc:Choice>
        </mc:AlternateContent>
        <mc:AlternateContent xmlns:mc="http://schemas.openxmlformats.org/markup-compatibility/2006">
          <mc:Choice Requires="x14">
            <control shapeId="8208" r:id="rId19" name="Option Button 16">
              <controlPr defaultSize="0" autoFill="0" autoLine="0" autoPict="0">
                <anchor moveWithCells="1">
                  <from>
                    <xdr:col>8</xdr:col>
                    <xdr:colOff>76200</xdr:colOff>
                    <xdr:row>46</xdr:row>
                    <xdr:rowOff>0</xdr:rowOff>
                  </from>
                  <to>
                    <xdr:col>8</xdr:col>
                    <xdr:colOff>333375</xdr:colOff>
                    <xdr:row>47</xdr:row>
                    <xdr:rowOff>0</xdr:rowOff>
                  </to>
                </anchor>
              </controlPr>
            </control>
          </mc:Choice>
        </mc:AlternateContent>
        <mc:AlternateContent xmlns:mc="http://schemas.openxmlformats.org/markup-compatibility/2006">
          <mc:Choice Requires="x14">
            <control shapeId="8209" r:id="rId20" name="Option Button 17">
              <controlPr defaultSize="0" autoFill="0" autoLine="0" autoPict="0">
                <anchor moveWithCells="1">
                  <from>
                    <xdr:col>8</xdr:col>
                    <xdr:colOff>76200</xdr:colOff>
                    <xdr:row>48</xdr:row>
                    <xdr:rowOff>0</xdr:rowOff>
                  </from>
                  <to>
                    <xdr:col>8</xdr:col>
                    <xdr:colOff>333375</xdr:colOff>
                    <xdr:row>49</xdr:row>
                    <xdr:rowOff>0</xdr:rowOff>
                  </to>
                </anchor>
              </controlPr>
            </control>
          </mc:Choice>
        </mc:AlternateContent>
        <mc:AlternateContent xmlns:mc="http://schemas.openxmlformats.org/markup-compatibility/2006">
          <mc:Choice Requires="x14">
            <control shapeId="8210" r:id="rId21" name="Option Button 18">
              <controlPr defaultSize="0" autoFill="0" autoLine="0" autoPict="0">
                <anchor moveWithCells="1">
                  <from>
                    <xdr:col>8</xdr:col>
                    <xdr:colOff>76200</xdr:colOff>
                    <xdr:row>50</xdr:row>
                    <xdr:rowOff>0</xdr:rowOff>
                  </from>
                  <to>
                    <xdr:col>8</xdr:col>
                    <xdr:colOff>333375</xdr:colOff>
                    <xdr:row>51</xdr:row>
                    <xdr:rowOff>0</xdr:rowOff>
                  </to>
                </anchor>
              </controlPr>
            </control>
          </mc:Choice>
        </mc:AlternateContent>
        <mc:AlternateContent xmlns:mc="http://schemas.openxmlformats.org/markup-compatibility/2006">
          <mc:Choice Requires="x14">
            <control shapeId="8211" r:id="rId22" name="Group Box 19">
              <controlPr defaultSize="0" print="0" autoFill="0" autoPict="0">
                <anchor moveWithCells="1">
                  <from>
                    <xdr:col>0</xdr:col>
                    <xdr:colOff>114300</xdr:colOff>
                    <xdr:row>28</xdr:row>
                    <xdr:rowOff>0</xdr:rowOff>
                  </from>
                  <to>
                    <xdr:col>9</xdr:col>
                    <xdr:colOff>0</xdr:colOff>
                    <xdr:row>41</xdr:row>
                    <xdr:rowOff>0</xdr:rowOff>
                  </to>
                </anchor>
              </controlPr>
            </control>
          </mc:Choice>
        </mc:AlternateContent>
        <mc:AlternateContent xmlns:mc="http://schemas.openxmlformats.org/markup-compatibility/2006">
          <mc:Choice Requires="x14">
            <control shapeId="8212" r:id="rId23" name="Group Box 20">
              <controlPr defaultSize="0" print="0" autoFill="0" autoPict="0">
                <anchor moveWithCells="1">
                  <from>
                    <xdr:col>0</xdr:col>
                    <xdr:colOff>114300</xdr:colOff>
                    <xdr:row>44</xdr:row>
                    <xdr:rowOff>0</xdr:rowOff>
                  </from>
                  <to>
                    <xdr:col>9</xdr:col>
                    <xdr:colOff>0</xdr:colOff>
                    <xdr:row>51</xdr:row>
                    <xdr:rowOff>0</xdr:rowOff>
                  </to>
                </anchor>
              </controlPr>
            </control>
          </mc:Choice>
        </mc:AlternateContent>
        <mc:AlternateContent xmlns:mc="http://schemas.openxmlformats.org/markup-compatibility/2006">
          <mc:Choice Requires="x14">
            <control shapeId="8213" r:id="rId24" name="Group Box 21">
              <controlPr defaultSize="0" print="0" autoFill="0" autoPict="0">
                <anchor moveWithCells="1">
                  <from>
                    <xdr:col>0</xdr:col>
                    <xdr:colOff>114300</xdr:colOff>
                    <xdr:row>54</xdr:row>
                    <xdr:rowOff>0</xdr:rowOff>
                  </from>
                  <to>
                    <xdr:col>9</xdr:col>
                    <xdr:colOff>0</xdr:colOff>
                    <xdr:row>59</xdr:row>
                    <xdr:rowOff>0</xdr:rowOff>
                  </to>
                </anchor>
              </controlPr>
            </control>
          </mc:Choice>
        </mc:AlternateContent>
        <mc:AlternateContent xmlns:mc="http://schemas.openxmlformats.org/markup-compatibility/2006">
          <mc:Choice Requires="x14">
            <control shapeId="8214" r:id="rId25" name="Group Box 22">
              <controlPr defaultSize="0" print="0" autoFill="0" autoPict="0">
                <anchor moveWithCells="1">
                  <from>
                    <xdr:col>1</xdr:col>
                    <xdr:colOff>0</xdr:colOff>
                    <xdr:row>62</xdr:row>
                    <xdr:rowOff>0</xdr:rowOff>
                  </from>
                  <to>
                    <xdr:col>9</xdr:col>
                    <xdr:colOff>0</xdr:colOff>
                    <xdr:row>69</xdr:row>
                    <xdr:rowOff>0</xdr:rowOff>
                  </to>
                </anchor>
              </controlPr>
            </control>
          </mc:Choice>
        </mc:AlternateContent>
        <mc:AlternateContent xmlns:mc="http://schemas.openxmlformats.org/markup-compatibility/2006">
          <mc:Choice Requires="x14">
            <control shapeId="8215" r:id="rId26" name="Group Box 23">
              <controlPr defaultSize="0" print="0" autoFill="0" autoPict="0">
                <anchor moveWithCells="1">
                  <from>
                    <xdr:col>1</xdr:col>
                    <xdr:colOff>0</xdr:colOff>
                    <xdr:row>72</xdr:row>
                    <xdr:rowOff>0</xdr:rowOff>
                  </from>
                  <to>
                    <xdr:col>9</xdr:col>
                    <xdr:colOff>0</xdr:colOff>
                    <xdr:row>81</xdr:row>
                    <xdr:rowOff>0</xdr:rowOff>
                  </to>
                </anchor>
              </controlPr>
            </control>
          </mc:Choice>
        </mc:AlternateContent>
        <mc:AlternateContent xmlns:mc="http://schemas.openxmlformats.org/markup-compatibility/2006">
          <mc:Choice Requires="x14">
            <control shapeId="8216" r:id="rId27" name="Option Button 24">
              <controlPr defaultSize="0" autoFill="0" autoLine="0" autoPict="0">
                <anchor moveWithCells="1">
                  <from>
                    <xdr:col>8</xdr:col>
                    <xdr:colOff>76200</xdr:colOff>
                    <xdr:row>39</xdr:row>
                    <xdr:rowOff>47625</xdr:rowOff>
                  </from>
                  <to>
                    <xdr:col>8</xdr:col>
                    <xdr:colOff>333375</xdr:colOff>
                    <xdr:row>40</xdr:row>
                    <xdr:rowOff>180975</xdr:rowOff>
                  </to>
                </anchor>
              </controlPr>
            </control>
          </mc:Choice>
        </mc:AlternateContent>
        <mc:AlternateContent xmlns:mc="http://schemas.openxmlformats.org/markup-compatibility/2006">
          <mc:Choice Requires="x14">
            <control shapeId="8217" r:id="rId28" name="Option Button 25">
              <controlPr defaultSize="0" autoFill="0" autoLine="0" autoPict="0">
                <anchor moveWithCells="1">
                  <from>
                    <xdr:col>8</xdr:col>
                    <xdr:colOff>76200</xdr:colOff>
                    <xdr:row>62</xdr:row>
                    <xdr:rowOff>0</xdr:rowOff>
                  </from>
                  <to>
                    <xdr:col>8</xdr:col>
                    <xdr:colOff>333375</xdr:colOff>
                    <xdr:row>62</xdr:row>
                    <xdr:rowOff>190500</xdr:rowOff>
                  </to>
                </anchor>
              </controlPr>
            </control>
          </mc:Choice>
        </mc:AlternateContent>
        <mc:AlternateContent xmlns:mc="http://schemas.openxmlformats.org/markup-compatibility/2006">
          <mc:Choice Requires="x14">
            <control shapeId="8218" r:id="rId29" name="Option Button 26">
              <controlPr defaultSize="0" autoFill="0" autoLine="0" autoPict="0">
                <anchor moveWithCells="1">
                  <from>
                    <xdr:col>8</xdr:col>
                    <xdr:colOff>76200</xdr:colOff>
                    <xdr:row>64</xdr:row>
                    <xdr:rowOff>0</xdr:rowOff>
                  </from>
                  <to>
                    <xdr:col>8</xdr:col>
                    <xdr:colOff>333375</xdr:colOff>
                    <xdr:row>65</xdr:row>
                    <xdr:rowOff>0</xdr:rowOff>
                  </to>
                </anchor>
              </controlPr>
            </control>
          </mc:Choice>
        </mc:AlternateContent>
        <mc:AlternateContent xmlns:mc="http://schemas.openxmlformats.org/markup-compatibility/2006">
          <mc:Choice Requires="x14">
            <control shapeId="8219" r:id="rId30" name="Option Button 27">
              <controlPr defaultSize="0" autoFill="0" autoLine="0" autoPict="0">
                <anchor moveWithCells="1">
                  <from>
                    <xdr:col>8</xdr:col>
                    <xdr:colOff>76200</xdr:colOff>
                    <xdr:row>66</xdr:row>
                    <xdr:rowOff>0</xdr:rowOff>
                  </from>
                  <to>
                    <xdr:col>8</xdr:col>
                    <xdr:colOff>333375</xdr:colOff>
                    <xdr:row>67</xdr:row>
                    <xdr:rowOff>0</xdr:rowOff>
                  </to>
                </anchor>
              </controlPr>
            </control>
          </mc:Choice>
        </mc:AlternateContent>
        <mc:AlternateContent xmlns:mc="http://schemas.openxmlformats.org/markup-compatibility/2006">
          <mc:Choice Requires="x14">
            <control shapeId="8220" r:id="rId31" name="Option Button 28">
              <controlPr defaultSize="0" autoFill="0" autoLine="0" autoPict="0">
                <anchor moveWithCells="1">
                  <from>
                    <xdr:col>8</xdr:col>
                    <xdr:colOff>76200</xdr:colOff>
                    <xdr:row>68</xdr:row>
                    <xdr:rowOff>0</xdr:rowOff>
                  </from>
                  <to>
                    <xdr:col>8</xdr:col>
                    <xdr:colOff>333375</xdr:colOff>
                    <xdr:row>69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FE438-C358-4EE7-8B7D-1AFED4EC63CC}">
  <sheetPr codeName="Folha2">
    <pageSetUpPr fitToPage="1"/>
  </sheetPr>
  <dimension ref="B2:AJ238"/>
  <sheetViews>
    <sheetView showGridLines="0" topLeftCell="A118" zoomScale="130" zoomScaleNormal="130" zoomScaleSheetLayoutView="130" workbookViewId="0">
      <selection activeCell="L194" sqref="L194:M194"/>
    </sheetView>
  </sheetViews>
  <sheetFormatPr defaultRowHeight="12.75" x14ac:dyDescent="0.2"/>
  <cols>
    <col min="1" max="1" width="1.7109375" style="6" customWidth="1"/>
    <col min="2" max="3" width="4.7109375" style="6" customWidth="1"/>
    <col min="4" max="4" width="6.85546875" style="6" customWidth="1"/>
    <col min="5" max="5" width="5.7109375" style="6" customWidth="1"/>
    <col min="6" max="7" width="7.7109375" style="6" customWidth="1"/>
    <col min="8" max="8" width="1.7109375" style="6" customWidth="1"/>
    <col min="9" max="10" width="7.7109375" style="6" customWidth="1"/>
    <col min="11" max="11" width="1.7109375" style="6" customWidth="1"/>
    <col min="12" max="13" width="7.7109375" style="6" customWidth="1"/>
    <col min="14" max="14" width="1.7109375" style="6" customWidth="1"/>
    <col min="15" max="16" width="7.7109375" style="6" customWidth="1"/>
    <col min="17" max="17" width="1.7109375" style="6" customWidth="1"/>
    <col min="18" max="19" width="7.7109375" style="6" customWidth="1"/>
    <col min="20" max="20" width="1.7109375" style="6" customWidth="1"/>
    <col min="21" max="21" width="10.7109375" style="1" hidden="1" customWidth="1"/>
    <col min="22" max="22" width="1.85546875" style="6" hidden="1" customWidth="1"/>
    <col min="23" max="23" width="10.7109375" style="6" bestFit="1" customWidth="1"/>
    <col min="24" max="16384" width="9.140625" style="6"/>
  </cols>
  <sheetData>
    <row r="2" spans="2:20" x14ac:dyDescent="0.2">
      <c r="B2" s="5"/>
      <c r="C2" s="5"/>
      <c r="D2" s="5"/>
      <c r="E2" s="5"/>
      <c r="F2" s="5"/>
      <c r="G2" s="5"/>
      <c r="H2" s="5"/>
      <c r="I2" s="5"/>
      <c r="J2" s="5"/>
      <c r="K2" s="5"/>
      <c r="L2" s="5"/>
      <c r="M2" s="5"/>
      <c r="N2" s="5"/>
      <c r="O2" s="5"/>
      <c r="P2" s="5"/>
      <c r="Q2" s="5"/>
      <c r="R2" s="5"/>
      <c r="S2" s="5"/>
      <c r="T2" s="5"/>
    </row>
    <row r="3" spans="2:20" x14ac:dyDescent="0.2">
      <c r="B3" s="5"/>
      <c r="C3" s="5"/>
      <c r="D3" s="5"/>
      <c r="E3" s="5"/>
      <c r="F3" s="5"/>
      <c r="G3" s="5"/>
      <c r="H3" s="5"/>
      <c r="I3" s="5"/>
      <c r="J3" s="5"/>
      <c r="K3" s="5"/>
      <c r="L3" s="5"/>
      <c r="M3" s="5"/>
      <c r="N3" s="5"/>
      <c r="O3" s="5"/>
      <c r="P3" s="5"/>
      <c r="Q3" s="5"/>
      <c r="R3" s="5"/>
      <c r="S3" s="5"/>
      <c r="T3" s="5"/>
    </row>
    <row r="4" spans="2:20" x14ac:dyDescent="0.2">
      <c r="B4" s="5"/>
      <c r="C4" s="5"/>
      <c r="D4" s="5"/>
      <c r="E4" s="5"/>
      <c r="F4" s="5"/>
      <c r="G4" s="5"/>
      <c r="H4" s="5"/>
      <c r="I4" s="5"/>
      <c r="J4" s="5"/>
      <c r="K4" s="5"/>
      <c r="L4" s="5"/>
      <c r="M4" s="5"/>
      <c r="N4" s="5"/>
      <c r="O4" s="5"/>
      <c r="P4" s="5"/>
      <c r="Q4" s="5"/>
      <c r="R4" s="5"/>
      <c r="S4" s="5"/>
      <c r="T4" s="5"/>
    </row>
    <row r="5" spans="2:20" x14ac:dyDescent="0.2">
      <c r="B5" s="5"/>
      <c r="C5" s="5"/>
      <c r="D5" s="5"/>
      <c r="E5" s="5"/>
      <c r="F5" s="5"/>
      <c r="G5" s="5"/>
      <c r="H5" s="5"/>
      <c r="I5" s="5"/>
      <c r="J5" s="5"/>
      <c r="K5" s="5"/>
      <c r="L5" s="5"/>
      <c r="M5" s="5"/>
      <c r="N5" s="5"/>
      <c r="O5" s="5"/>
      <c r="P5" s="5"/>
      <c r="Q5" s="5"/>
      <c r="R5" s="5"/>
      <c r="S5" s="5"/>
      <c r="T5" s="5"/>
    </row>
    <row r="6" spans="2:20" x14ac:dyDescent="0.2">
      <c r="B6" s="259" t="s">
        <v>26</v>
      </c>
      <c r="C6" s="259"/>
      <c r="D6" s="259"/>
      <c r="E6" s="259"/>
      <c r="F6" s="259"/>
      <c r="G6" s="259"/>
      <c r="H6" s="259"/>
      <c r="I6" s="259"/>
      <c r="J6" s="259"/>
      <c r="K6" s="259"/>
      <c r="L6" s="259"/>
      <c r="M6" s="259"/>
      <c r="N6" s="259"/>
      <c r="O6" s="259"/>
      <c r="P6" s="259"/>
      <c r="Q6" s="259"/>
      <c r="R6" s="259"/>
      <c r="S6" s="259"/>
    </row>
    <row r="7" spans="2:20" ht="7.5" customHeight="1" x14ac:dyDescent="0.2">
      <c r="B7" s="5"/>
      <c r="C7" s="5"/>
      <c r="D7" s="5"/>
      <c r="E7" s="5"/>
      <c r="F7" s="5"/>
      <c r="G7" s="5"/>
      <c r="H7" s="5"/>
      <c r="I7" s="5"/>
      <c r="J7" s="5"/>
      <c r="K7" s="5"/>
      <c r="L7" s="5"/>
      <c r="M7" s="5"/>
      <c r="N7" s="5"/>
      <c r="O7" s="5"/>
      <c r="P7" s="5"/>
      <c r="Q7" s="5"/>
      <c r="R7" s="5"/>
      <c r="S7" s="5"/>
      <c r="T7" s="5"/>
    </row>
    <row r="8" spans="2:20" ht="15.75" x14ac:dyDescent="0.2">
      <c r="B8" s="260" t="s">
        <v>14</v>
      </c>
      <c r="C8" s="260"/>
      <c r="D8" s="260"/>
      <c r="E8" s="260"/>
      <c r="F8" s="260"/>
      <c r="G8" s="260"/>
      <c r="H8" s="260"/>
      <c r="I8" s="260"/>
      <c r="J8" s="260"/>
      <c r="K8" s="260"/>
      <c r="L8" s="260"/>
      <c r="M8" s="260"/>
      <c r="N8" s="260"/>
      <c r="O8" s="260"/>
      <c r="P8" s="260"/>
      <c r="Q8" s="260"/>
      <c r="R8" s="260"/>
      <c r="S8" s="260"/>
      <c r="T8" s="8"/>
    </row>
    <row r="9" spans="2:20" ht="6.75" customHeight="1" x14ac:dyDescent="0.2">
      <c r="B9" s="9"/>
      <c r="C9" s="9"/>
      <c r="D9" s="9"/>
      <c r="E9" s="9"/>
      <c r="F9" s="9"/>
      <c r="G9" s="9"/>
      <c r="H9" s="9"/>
      <c r="I9" s="9"/>
      <c r="J9" s="9"/>
      <c r="K9" s="9"/>
      <c r="L9" s="9"/>
      <c r="M9" s="9"/>
      <c r="N9" s="9"/>
      <c r="O9" s="9"/>
      <c r="P9" s="9"/>
      <c r="Q9" s="9"/>
      <c r="R9" s="5"/>
      <c r="S9" s="5"/>
      <c r="T9" s="5"/>
    </row>
    <row r="10" spans="2:20" ht="18" customHeight="1" x14ac:dyDescent="0.2">
      <c r="B10" s="261" t="s">
        <v>201</v>
      </c>
      <c r="C10" s="261"/>
      <c r="D10" s="261"/>
      <c r="E10" s="261"/>
      <c r="F10" s="261"/>
      <c r="G10" s="261"/>
      <c r="H10" s="261"/>
      <c r="I10" s="261"/>
      <c r="J10" s="261"/>
      <c r="K10" s="261"/>
      <c r="L10" s="261"/>
      <c r="M10" s="261"/>
      <c r="N10" s="261"/>
      <c r="O10" s="261"/>
      <c r="P10" s="261"/>
      <c r="Q10" s="261"/>
      <c r="R10" s="261"/>
      <c r="S10" s="261"/>
      <c r="T10" s="8"/>
    </row>
    <row r="11" spans="2:20" ht="24.75" customHeight="1" x14ac:dyDescent="0.2">
      <c r="B11" s="258" t="s">
        <v>41</v>
      </c>
      <c r="C11" s="258"/>
      <c r="D11" s="258"/>
      <c r="E11" s="258"/>
      <c r="F11" s="258"/>
      <c r="G11" s="258"/>
      <c r="H11" s="258"/>
      <c r="I11" s="258"/>
      <c r="J11" s="258"/>
      <c r="K11" s="258"/>
      <c r="L11" s="258"/>
      <c r="M11" s="258"/>
      <c r="N11" s="258"/>
      <c r="O11" s="258"/>
      <c r="P11" s="258"/>
      <c r="Q11" s="258"/>
      <c r="R11" s="258"/>
      <c r="S11" s="258"/>
      <c r="T11" s="10"/>
    </row>
    <row r="12" spans="2:20" ht="6.75" customHeight="1" x14ac:dyDescent="0.2">
      <c r="B12" s="11"/>
      <c r="C12" s="11"/>
      <c r="D12" s="11"/>
      <c r="E12" s="5"/>
      <c r="F12" s="5"/>
      <c r="G12" s="5"/>
      <c r="H12" s="5"/>
      <c r="I12" s="5"/>
      <c r="J12" s="5"/>
      <c r="K12" s="5"/>
      <c r="L12" s="5"/>
      <c r="M12" s="5"/>
      <c r="N12" s="5"/>
      <c r="O12" s="5"/>
      <c r="P12" s="5"/>
      <c r="Q12" s="5"/>
      <c r="R12" s="5"/>
      <c r="S12" s="5"/>
      <c r="T12" s="5"/>
    </row>
    <row r="13" spans="2:20" ht="15" customHeight="1" x14ac:dyDescent="0.2">
      <c r="B13" s="12" t="s">
        <v>25</v>
      </c>
      <c r="C13" s="12"/>
      <c r="D13" s="12"/>
      <c r="E13" s="273"/>
      <c r="F13" s="274"/>
      <c r="G13" s="274"/>
      <c r="H13" s="274"/>
      <c r="I13" s="274"/>
      <c r="J13" s="274"/>
      <c r="K13" s="274"/>
      <c r="L13" s="274"/>
      <c r="M13" s="274"/>
      <c r="N13" s="274"/>
      <c r="O13" s="275"/>
      <c r="P13" s="12"/>
      <c r="Q13" s="13" t="s">
        <v>29</v>
      </c>
      <c r="R13" s="282"/>
      <c r="S13" s="283"/>
    </row>
    <row r="14" spans="2:20" ht="6.75" customHeight="1" x14ac:dyDescent="0.2">
      <c r="B14" s="14"/>
      <c r="C14" s="14"/>
      <c r="D14" s="14"/>
      <c r="E14" s="4"/>
      <c r="F14" s="15"/>
      <c r="G14" s="15"/>
      <c r="H14" s="15"/>
      <c r="I14" s="15"/>
      <c r="J14" s="15"/>
      <c r="K14" s="15"/>
      <c r="L14" s="15"/>
      <c r="M14" s="15"/>
      <c r="N14" s="15"/>
      <c r="O14" s="16"/>
      <c r="P14" s="16"/>
      <c r="Q14" s="13"/>
      <c r="R14" s="4"/>
      <c r="S14" s="15"/>
    </row>
    <row r="15" spans="2:20" ht="15" customHeight="1" x14ac:dyDescent="0.2">
      <c r="B15" s="12" t="s">
        <v>30</v>
      </c>
      <c r="C15" s="12"/>
      <c r="D15" s="12"/>
      <c r="E15" s="273"/>
      <c r="F15" s="274"/>
      <c r="G15" s="274"/>
      <c r="H15" s="274"/>
      <c r="I15" s="274"/>
      <c r="J15" s="274"/>
      <c r="K15" s="274"/>
      <c r="L15" s="274"/>
      <c r="M15" s="274"/>
      <c r="N15" s="274"/>
      <c r="O15" s="275"/>
      <c r="P15" s="12"/>
      <c r="Q15" s="13" t="s">
        <v>29</v>
      </c>
      <c r="R15" s="282"/>
      <c r="S15" s="283"/>
    </row>
    <row r="16" spans="2:20" ht="6.75" customHeight="1" x14ac:dyDescent="0.2">
      <c r="B16" s="14"/>
      <c r="C16" s="14"/>
      <c r="D16" s="14"/>
      <c r="E16" s="17"/>
      <c r="F16" s="17"/>
      <c r="G16" s="17"/>
      <c r="H16" s="17"/>
      <c r="I16" s="17"/>
      <c r="J16" s="17"/>
      <c r="K16" s="17"/>
      <c r="L16" s="17"/>
      <c r="M16" s="17"/>
      <c r="N16" s="17"/>
      <c r="O16" s="17"/>
      <c r="P16" s="14"/>
      <c r="Q16" s="14"/>
      <c r="R16" s="14"/>
      <c r="S16" s="14"/>
      <c r="T16" s="14"/>
    </row>
    <row r="17" spans="2:22" ht="15" customHeight="1" x14ac:dyDescent="0.2">
      <c r="B17" s="12" t="s">
        <v>28</v>
      </c>
      <c r="C17" s="12"/>
      <c r="D17" s="12"/>
      <c r="E17" s="273"/>
      <c r="F17" s="274"/>
      <c r="G17" s="274"/>
      <c r="H17" s="274"/>
      <c r="I17" s="274"/>
      <c r="J17" s="274"/>
      <c r="K17" s="274"/>
      <c r="L17" s="274"/>
      <c r="M17" s="274"/>
      <c r="N17" s="274"/>
      <c r="O17" s="274"/>
      <c r="P17" s="274"/>
      <c r="Q17" s="274"/>
      <c r="R17" s="274"/>
      <c r="S17" s="275"/>
      <c r="T17" s="14"/>
    </row>
    <row r="18" spans="2:22" ht="6.75" customHeight="1" x14ac:dyDescent="0.2">
      <c r="B18" s="14"/>
      <c r="C18" s="14"/>
      <c r="D18" s="14"/>
      <c r="E18" s="4"/>
      <c r="F18" s="4"/>
      <c r="G18" s="4"/>
      <c r="H18" s="4"/>
      <c r="I18" s="4"/>
      <c r="J18" s="4"/>
      <c r="K18" s="4"/>
      <c r="L18" s="4"/>
      <c r="M18" s="4"/>
      <c r="N18" s="4"/>
      <c r="O18" s="4"/>
      <c r="P18" s="14"/>
      <c r="Q18" s="14"/>
      <c r="R18" s="14"/>
      <c r="S18" s="14"/>
      <c r="T18" s="14"/>
    </row>
    <row r="19" spans="2:22" ht="15.75" customHeight="1" x14ac:dyDescent="0.2">
      <c r="B19" s="255" t="s">
        <v>62</v>
      </c>
      <c r="C19" s="255"/>
      <c r="D19" s="255"/>
      <c r="E19" s="255"/>
      <c r="F19" s="255"/>
      <c r="G19" s="255"/>
      <c r="H19" s="255"/>
      <c r="I19" s="255"/>
      <c r="J19" s="255"/>
      <c r="K19" s="255"/>
      <c r="L19" s="255"/>
      <c r="M19" s="255"/>
      <c r="N19" s="255"/>
      <c r="O19" s="255"/>
      <c r="P19" s="255"/>
      <c r="Q19" s="255"/>
      <c r="R19" s="255"/>
      <c r="S19" s="255"/>
      <c r="T19" s="18"/>
    </row>
    <row r="20" spans="2:22" s="1" customFormat="1" ht="6.75" customHeight="1" x14ac:dyDescent="0.2">
      <c r="B20" s="14"/>
      <c r="C20" s="14"/>
      <c r="D20" s="14"/>
      <c r="E20" s="14"/>
      <c r="F20" s="14"/>
      <c r="G20" s="14"/>
      <c r="H20" s="21"/>
      <c r="I20" s="22"/>
      <c r="J20" s="22"/>
      <c r="K20" s="22"/>
      <c r="L20" s="22"/>
      <c r="M20" s="22"/>
      <c r="N20" s="22"/>
      <c r="O20" s="14"/>
      <c r="P20" s="14"/>
      <c r="Q20" s="14"/>
      <c r="R20" s="14"/>
      <c r="S20" s="23"/>
      <c r="T20" s="23"/>
    </row>
    <row r="21" spans="2:22" ht="15" customHeight="1" x14ac:dyDescent="0.2">
      <c r="B21" s="289" t="s">
        <v>156</v>
      </c>
      <c r="C21" s="289"/>
      <c r="D21" s="289"/>
      <c r="E21" s="289"/>
      <c r="F21" s="289"/>
      <c r="G21" s="289"/>
      <c r="H21" s="289"/>
      <c r="I21" s="289"/>
      <c r="J21" s="289"/>
      <c r="K21" s="289"/>
      <c r="L21" s="289"/>
      <c r="M21" s="289"/>
      <c r="N21" s="27"/>
      <c r="O21" s="290"/>
      <c r="P21" s="288"/>
      <c r="Q21" s="24"/>
      <c r="R21" s="287"/>
      <c r="S21" s="288"/>
    </row>
    <row r="22" spans="2:22" s="1" customFormat="1" ht="6.75" customHeight="1" x14ac:dyDescent="0.2">
      <c r="B22" s="14"/>
      <c r="C22" s="14"/>
      <c r="D22" s="14"/>
      <c r="E22" s="14"/>
      <c r="F22" s="14"/>
      <c r="G22" s="14"/>
      <c r="H22" s="21"/>
      <c r="I22" s="22"/>
      <c r="J22" s="22"/>
      <c r="K22" s="22"/>
      <c r="L22" s="22"/>
      <c r="M22" s="22"/>
      <c r="N22" s="22"/>
      <c r="O22" s="14"/>
      <c r="P22" s="14"/>
      <c r="Q22" s="14"/>
      <c r="R22" s="14"/>
      <c r="S22" s="23"/>
      <c r="T22" s="23"/>
    </row>
    <row r="23" spans="2:22" ht="15" customHeight="1" x14ac:dyDescent="0.2">
      <c r="B23" s="256" t="s">
        <v>203</v>
      </c>
      <c r="C23" s="276"/>
      <c r="D23" s="276"/>
      <c r="E23" s="276"/>
      <c r="F23" s="276"/>
      <c r="G23" s="276"/>
      <c r="H23" s="276"/>
      <c r="I23" s="276"/>
      <c r="J23" s="276"/>
      <c r="K23" s="276"/>
      <c r="L23" s="276"/>
      <c r="M23" s="276"/>
      <c r="N23" s="276"/>
      <c r="O23" s="276"/>
      <c r="P23" s="276"/>
      <c r="Q23" s="24"/>
      <c r="R23" s="271"/>
      <c r="S23" s="272"/>
    </row>
    <row r="24" spans="2:22" ht="6.75" customHeight="1" x14ac:dyDescent="0.2">
      <c r="B24" s="25"/>
      <c r="C24" s="25"/>
      <c r="D24" s="25"/>
      <c r="E24" s="25"/>
      <c r="F24" s="25"/>
      <c r="G24" s="25"/>
      <c r="H24" s="25"/>
      <c r="I24" s="25"/>
      <c r="J24" s="25"/>
      <c r="K24" s="5"/>
      <c r="L24" s="5"/>
      <c r="M24" s="5"/>
      <c r="N24" s="5"/>
      <c r="O24" s="5"/>
      <c r="P24" s="5"/>
      <c r="Q24" s="5"/>
      <c r="R24" s="5"/>
      <c r="S24" s="5"/>
      <c r="T24" s="5"/>
      <c r="V24" s="26"/>
    </row>
    <row r="25" spans="2:22" ht="33" customHeight="1" x14ac:dyDescent="0.2">
      <c r="B25" s="256" t="s">
        <v>142</v>
      </c>
      <c r="C25" s="256"/>
      <c r="D25" s="256"/>
      <c r="E25" s="256"/>
      <c r="F25" s="256"/>
      <c r="G25" s="256"/>
      <c r="H25" s="256"/>
      <c r="I25" s="256"/>
      <c r="J25" s="256"/>
      <c r="K25" s="256"/>
      <c r="L25" s="256"/>
      <c r="M25" s="256"/>
      <c r="N25" s="256"/>
      <c r="O25" s="256"/>
      <c r="P25" s="256"/>
      <c r="Q25" s="256"/>
      <c r="R25" s="256"/>
      <c r="S25" s="256"/>
      <c r="T25" s="27"/>
      <c r="V25" s="26"/>
    </row>
    <row r="26" spans="2:22" ht="6.75" customHeight="1" x14ac:dyDescent="0.2">
      <c r="B26" s="25"/>
      <c r="C26" s="25"/>
      <c r="D26" s="25"/>
      <c r="E26" s="25"/>
      <c r="F26" s="25"/>
      <c r="G26" s="25"/>
      <c r="H26" s="25"/>
      <c r="I26" s="25"/>
      <c r="J26" s="25"/>
      <c r="K26" s="5"/>
      <c r="L26" s="5"/>
      <c r="M26" s="5"/>
      <c r="N26" s="5"/>
      <c r="O26" s="5"/>
      <c r="P26" s="5"/>
      <c r="Q26" s="5"/>
      <c r="R26" s="5"/>
      <c r="S26" s="5"/>
    </row>
    <row r="27" spans="2:22" x14ac:dyDescent="0.2">
      <c r="B27" s="28"/>
      <c r="C27" s="28"/>
      <c r="D27" s="28"/>
      <c r="E27" s="5"/>
      <c r="H27" s="5"/>
      <c r="I27" s="266" t="s">
        <v>18</v>
      </c>
      <c r="J27" s="266"/>
      <c r="K27" s="5"/>
      <c r="L27" s="266" t="s">
        <v>152</v>
      </c>
      <c r="M27" s="266"/>
      <c r="N27" s="5"/>
      <c r="O27" s="266" t="s">
        <v>154</v>
      </c>
      <c r="P27" s="266"/>
      <c r="Q27" s="5"/>
      <c r="R27" s="266" t="s">
        <v>155</v>
      </c>
      <c r="S27" s="266"/>
    </row>
    <row r="28" spans="2:22" ht="6.75" customHeight="1" x14ac:dyDescent="0.2">
      <c r="B28" s="5"/>
      <c r="C28" s="5"/>
      <c r="D28" s="5"/>
      <c r="E28" s="5"/>
      <c r="H28" s="5"/>
      <c r="I28" s="30"/>
      <c r="J28" s="30"/>
      <c r="K28" s="5"/>
      <c r="L28" s="5"/>
      <c r="M28" s="5"/>
      <c r="N28" s="5"/>
      <c r="O28" s="30"/>
      <c r="P28" s="30"/>
      <c r="Q28" s="5"/>
      <c r="R28" s="31"/>
      <c r="S28" s="31"/>
    </row>
    <row r="29" spans="2:22" s="35" customFormat="1" ht="15" customHeight="1" x14ac:dyDescent="0.15">
      <c r="B29" s="277" t="s">
        <v>195</v>
      </c>
      <c r="C29" s="277"/>
      <c r="D29" s="277"/>
      <c r="E29" s="277"/>
      <c r="F29" s="277"/>
      <c r="G29" s="277"/>
      <c r="H29" s="32"/>
      <c r="I29" s="271"/>
      <c r="J29" s="272"/>
      <c r="K29" s="33"/>
      <c r="L29" s="271"/>
      <c r="M29" s="272"/>
      <c r="N29" s="12"/>
      <c r="O29" s="271"/>
      <c r="P29" s="272"/>
      <c r="Q29" s="34"/>
      <c r="R29" s="271"/>
      <c r="S29" s="272"/>
    </row>
    <row r="30" spans="2:22" s="35" customFormat="1" ht="6.75" customHeight="1" x14ac:dyDescent="0.15">
      <c r="B30" s="12"/>
      <c r="C30" s="12"/>
      <c r="D30" s="12"/>
      <c r="E30" s="12"/>
      <c r="F30" s="12"/>
      <c r="G30" s="12"/>
      <c r="H30" s="12"/>
      <c r="I30" s="36"/>
      <c r="J30" s="33"/>
      <c r="K30" s="33"/>
      <c r="L30" s="33"/>
      <c r="M30" s="33"/>
      <c r="N30" s="12"/>
      <c r="O30" s="33"/>
      <c r="P30" s="33"/>
      <c r="Q30" s="34"/>
      <c r="R30" s="33"/>
      <c r="S30" s="33"/>
    </row>
    <row r="31" spans="2:22" s="35" customFormat="1" ht="15" customHeight="1" x14ac:dyDescent="0.15">
      <c r="B31" s="277" t="s">
        <v>145</v>
      </c>
      <c r="C31" s="277"/>
      <c r="D31" s="277"/>
      <c r="E31" s="277"/>
      <c r="F31" s="277"/>
      <c r="G31" s="277"/>
      <c r="H31" s="37"/>
      <c r="I31" s="264"/>
      <c r="J31" s="265"/>
      <c r="K31" s="36"/>
      <c r="L31" s="264"/>
      <c r="M31" s="265"/>
      <c r="N31" s="38"/>
      <c r="O31" s="264"/>
      <c r="P31" s="265"/>
      <c r="Q31" s="39"/>
      <c r="R31" s="264"/>
      <c r="S31" s="265"/>
    </row>
    <row r="32" spans="2:22" s="35" customFormat="1" ht="6.75" customHeight="1" x14ac:dyDescent="0.2">
      <c r="B32" s="13"/>
      <c r="C32" s="13"/>
      <c r="D32" s="13"/>
      <c r="E32" s="13"/>
      <c r="F32" s="33"/>
      <c r="G32" s="33"/>
      <c r="H32" s="33"/>
      <c r="I32" s="33"/>
      <c r="J32" s="33"/>
      <c r="K32" s="12"/>
      <c r="L32" s="33"/>
      <c r="M32" s="33"/>
      <c r="N32" s="12"/>
      <c r="O32" s="33"/>
      <c r="P32" s="33"/>
      <c r="Q32" s="33"/>
      <c r="R32" s="34"/>
      <c r="S32" s="33"/>
      <c r="T32" s="33"/>
      <c r="U32" s="1"/>
    </row>
    <row r="33" spans="2:24" s="35" customFormat="1" ht="15" customHeight="1" x14ac:dyDescent="0.2">
      <c r="B33" s="40" t="s">
        <v>204</v>
      </c>
      <c r="C33" s="40"/>
      <c r="D33" s="40"/>
      <c r="E33" s="41"/>
      <c r="F33" s="41"/>
      <c r="G33" s="41"/>
      <c r="H33" s="41"/>
      <c r="I33" s="41"/>
      <c r="J33" s="41"/>
      <c r="K33" s="41"/>
      <c r="L33" s="41"/>
      <c r="M33" s="41"/>
      <c r="N33" s="41"/>
      <c r="O33" s="41"/>
      <c r="P33" s="41"/>
      <c r="Q33" s="41"/>
      <c r="R33" s="262" t="str">
        <f>IF(OR(COUNTA(I29,L29,O29,R29)=0,OR(AND(ISNUMBER(L31),ISBLANK(L29)),AND(ISNUMBER(O31),ISBLANK(O29)),AND(ISNUMBER(R31),ISBLANK(R29)))),"Preencher 1.",I29+L29+O29+R29)</f>
        <v>Preencher 1.</v>
      </c>
      <c r="S33" s="263"/>
      <c r="U33" s="1"/>
    </row>
    <row r="34" spans="2:24" s="35" customFormat="1" ht="6.75" customHeight="1" x14ac:dyDescent="0.2">
      <c r="B34" s="13"/>
      <c r="C34" s="13"/>
      <c r="D34" s="13"/>
      <c r="E34" s="13"/>
      <c r="F34" s="33"/>
      <c r="G34" s="33"/>
      <c r="H34" s="33"/>
      <c r="I34" s="33"/>
      <c r="J34" s="33"/>
      <c r="K34" s="12"/>
      <c r="L34" s="33"/>
      <c r="M34" s="33"/>
      <c r="N34" s="12"/>
      <c r="O34" s="33"/>
      <c r="P34" s="33"/>
      <c r="Q34" s="33"/>
      <c r="R34" s="34"/>
      <c r="S34" s="33"/>
      <c r="T34" s="33"/>
      <c r="U34" s="1"/>
    </row>
    <row r="35" spans="2:24" x14ac:dyDescent="0.2">
      <c r="B35" s="255" t="s">
        <v>61</v>
      </c>
      <c r="C35" s="255"/>
      <c r="D35" s="255"/>
      <c r="E35" s="255"/>
      <c r="F35" s="255"/>
      <c r="G35" s="255"/>
      <c r="H35" s="255"/>
      <c r="I35" s="255"/>
      <c r="J35" s="255"/>
      <c r="K35" s="255"/>
      <c r="L35" s="255"/>
      <c r="M35" s="255"/>
      <c r="N35" s="255"/>
      <c r="O35" s="255"/>
      <c r="P35" s="255"/>
      <c r="Q35" s="255"/>
      <c r="R35" s="255"/>
      <c r="S35" s="255"/>
      <c r="T35" s="18"/>
      <c r="V35" s="26"/>
    </row>
    <row r="36" spans="2:24" ht="6.75" customHeight="1" x14ac:dyDescent="0.2">
      <c r="B36" s="5"/>
      <c r="C36" s="5"/>
      <c r="D36" s="5"/>
      <c r="E36" s="5"/>
      <c r="F36" s="5"/>
      <c r="G36" s="5"/>
      <c r="H36" s="5"/>
      <c r="I36" s="5"/>
      <c r="J36" s="5"/>
      <c r="K36" s="5"/>
      <c r="L36" s="5"/>
      <c r="M36" s="5"/>
      <c r="N36" s="5"/>
      <c r="O36" s="5"/>
      <c r="P36" s="5"/>
      <c r="Q36" s="5"/>
      <c r="R36" s="5"/>
      <c r="S36" s="5"/>
      <c r="T36" s="5"/>
    </row>
    <row r="37" spans="2:24" x14ac:dyDescent="0.2">
      <c r="B37" s="5"/>
      <c r="C37" s="5"/>
      <c r="D37" s="5"/>
      <c r="E37" s="5"/>
      <c r="L37" s="266" t="s">
        <v>153</v>
      </c>
      <c r="M37" s="266"/>
      <c r="N37" s="14"/>
      <c r="O37" s="266" t="s">
        <v>16</v>
      </c>
      <c r="P37" s="266"/>
      <c r="Q37" s="14"/>
      <c r="R37" s="266" t="s">
        <v>19</v>
      </c>
      <c r="S37" s="266"/>
      <c r="T37" s="14"/>
      <c r="U37" s="12"/>
      <c r="V37" s="12"/>
      <c r="W37" s="5"/>
      <c r="X37" s="1"/>
    </row>
    <row r="38" spans="2:24" ht="6.75" customHeight="1" x14ac:dyDescent="0.2">
      <c r="B38" s="5"/>
      <c r="C38" s="5"/>
      <c r="D38" s="5"/>
      <c r="E38" s="5"/>
      <c r="L38" s="23"/>
      <c r="M38" s="23"/>
      <c r="N38" s="14"/>
      <c r="O38" s="42"/>
      <c r="P38" s="42"/>
      <c r="Q38" s="14"/>
      <c r="R38" s="42"/>
      <c r="S38" s="42"/>
      <c r="T38" s="14"/>
      <c r="U38" s="12"/>
      <c r="V38" s="12"/>
      <c r="W38" s="5"/>
      <c r="X38" s="1"/>
    </row>
    <row r="39" spans="2:24" ht="15" customHeight="1" x14ac:dyDescent="0.2">
      <c r="B39" s="277" t="s">
        <v>194</v>
      </c>
      <c r="C39" s="277"/>
      <c r="D39" s="277"/>
      <c r="E39" s="277"/>
      <c r="F39" s="277"/>
      <c r="G39" s="277"/>
      <c r="H39" s="277"/>
      <c r="I39" s="277"/>
      <c r="J39" s="277"/>
      <c r="L39" s="271"/>
      <c r="M39" s="272"/>
      <c r="N39" s="5"/>
      <c r="O39" s="271"/>
      <c r="P39" s="272"/>
      <c r="Q39" s="5"/>
      <c r="R39" s="269">
        <f>L39+O39</f>
        <v>0</v>
      </c>
      <c r="S39" s="270"/>
      <c r="T39" s="43"/>
      <c r="U39" s="12"/>
      <c r="V39" s="12"/>
      <c r="W39" s="44"/>
      <c r="X39" s="1"/>
    </row>
    <row r="40" spans="2:24" ht="8.25" customHeight="1" x14ac:dyDescent="0.2">
      <c r="B40" s="14"/>
      <c r="C40" s="14"/>
      <c r="D40" s="14"/>
      <c r="E40" s="14"/>
      <c r="L40" s="5"/>
      <c r="M40" s="5"/>
      <c r="N40" s="5"/>
      <c r="O40" s="5"/>
      <c r="P40" s="5"/>
      <c r="Q40" s="5"/>
      <c r="R40" s="5"/>
      <c r="S40" s="5"/>
      <c r="T40" s="5"/>
      <c r="U40" s="12"/>
      <c r="V40" s="12"/>
      <c r="W40" s="45"/>
      <c r="X40" s="1"/>
    </row>
    <row r="41" spans="2:24" ht="15" customHeight="1" x14ac:dyDescent="0.2">
      <c r="B41" s="256" t="s">
        <v>146</v>
      </c>
      <c r="C41" s="256"/>
      <c r="D41" s="256"/>
      <c r="E41" s="256"/>
      <c r="F41" s="256"/>
      <c r="G41" s="256"/>
      <c r="H41" s="256"/>
      <c r="I41" s="256"/>
      <c r="J41" s="256"/>
      <c r="L41" s="269">
        <f>28*I31+28*L29/120+28*O29/100+23*R29/100</f>
        <v>0</v>
      </c>
      <c r="M41" s="270" t="e">
        <f>28*#REF!+28*#REF!/120+28*#REF!/100+23*#REF!/100</f>
        <v>#REF!</v>
      </c>
      <c r="N41" s="5"/>
      <c r="O41" s="267">
        <f>35*I31+35*L29/120+25*O29/100+10*R29/100</f>
        <v>0</v>
      </c>
      <c r="P41" s="268"/>
      <c r="Q41" s="5"/>
      <c r="R41" s="269">
        <f>L41+O41</f>
        <v>0</v>
      </c>
      <c r="S41" s="270"/>
      <c r="T41" s="46"/>
      <c r="U41" s="12"/>
      <c r="V41" s="12"/>
      <c r="W41" s="5"/>
      <c r="X41" s="1"/>
    </row>
    <row r="42" spans="2:24" ht="8.1" customHeight="1" x14ac:dyDescent="0.2">
      <c r="B42" s="14"/>
      <c r="C42" s="14"/>
      <c r="D42" s="14"/>
      <c r="E42" s="14"/>
      <c r="L42" s="5"/>
      <c r="M42" s="5"/>
      <c r="N42" s="5"/>
      <c r="O42" s="5"/>
      <c r="P42" s="5"/>
      <c r="Q42" s="5"/>
      <c r="R42" s="5"/>
      <c r="S42" s="5"/>
      <c r="T42" s="5"/>
      <c r="U42" s="5"/>
      <c r="V42" s="5"/>
      <c r="W42" s="5"/>
      <c r="X42" s="1"/>
    </row>
    <row r="43" spans="2:24" ht="15" customHeight="1" x14ac:dyDescent="0.2">
      <c r="B43" s="277" t="s">
        <v>205</v>
      </c>
      <c r="C43" s="277"/>
      <c r="D43" s="277"/>
      <c r="E43" s="277"/>
      <c r="F43" s="277"/>
      <c r="G43" s="277"/>
      <c r="H43" s="277"/>
      <c r="I43" s="277"/>
      <c r="J43" s="277"/>
      <c r="L43" s="269" t="str">
        <f>IF(OR($R$33="Preencher 1.",COUNTA($I$29,$I$31)=1),"Preencher 1.",IF(L41&lt;L39,0,L41-L39))</f>
        <v>Preencher 1.</v>
      </c>
      <c r="M43" s="270"/>
      <c r="N43" s="41"/>
      <c r="O43" s="269" t="str">
        <f>IF(OR($R$33="Preencher 1.",COUNTA($I$29,$I$31)=1),"Preencher 1.",IF(O41&lt;O39,0,O41-O39))</f>
        <v>Preencher 1.</v>
      </c>
      <c r="P43" s="270"/>
      <c r="Q43" s="41"/>
      <c r="R43" s="269" t="str">
        <f>IF(OR($R$33="Preencher 1.",COUNTA($I$29,$I$31)=1),"Preencher 1.",L43+O43)</f>
        <v>Preencher 1.</v>
      </c>
      <c r="S43" s="270"/>
      <c r="T43" s="47"/>
      <c r="U43" s="5"/>
      <c r="V43" s="5"/>
      <c r="W43" s="5"/>
      <c r="X43" s="1"/>
    </row>
    <row r="44" spans="2:24" ht="6.75" customHeight="1" x14ac:dyDescent="0.2">
      <c r="B44" s="48"/>
      <c r="C44" s="48"/>
      <c r="D44" s="48"/>
      <c r="E44" s="48"/>
      <c r="F44" s="49"/>
      <c r="G44" s="49"/>
      <c r="H44" s="41"/>
      <c r="I44" s="49"/>
      <c r="J44" s="19"/>
      <c r="K44" s="41"/>
      <c r="L44" s="50"/>
      <c r="M44" s="50"/>
      <c r="N44" s="50"/>
      <c r="O44" s="51"/>
      <c r="P44" s="51"/>
      <c r="Q44" s="51"/>
      <c r="R44" s="50"/>
      <c r="S44" s="50"/>
      <c r="T44" s="5"/>
    </row>
    <row r="45" spans="2:24" s="52" customFormat="1" ht="15" customHeight="1" x14ac:dyDescent="0.2">
      <c r="B45" s="277" t="s">
        <v>40</v>
      </c>
      <c r="C45" s="277"/>
      <c r="D45" s="277"/>
      <c r="E45" s="277"/>
      <c r="F45" s="277"/>
      <c r="G45" s="277"/>
      <c r="H45" s="277"/>
      <c r="I45" s="277"/>
      <c r="J45" s="277"/>
      <c r="K45" s="277"/>
      <c r="L45" s="277"/>
      <c r="M45" s="277"/>
      <c r="N45" s="25"/>
      <c r="Q45" s="11"/>
      <c r="R45" s="269" t="str">
        <f>IF(R43="Preencher 1.","Preencher 1.",R39/R41)</f>
        <v>Preencher 1.</v>
      </c>
      <c r="S45" s="270"/>
      <c r="T45" s="11"/>
      <c r="U45" s="1"/>
    </row>
    <row r="46" spans="2:24" ht="6.75" customHeight="1" x14ac:dyDescent="0.2">
      <c r="B46" s="5"/>
      <c r="C46" s="5"/>
      <c r="D46" s="5"/>
      <c r="E46" s="5"/>
      <c r="F46" s="5"/>
      <c r="G46" s="5"/>
      <c r="H46" s="5"/>
      <c r="I46" s="5"/>
      <c r="J46" s="5"/>
      <c r="K46" s="5"/>
      <c r="L46" s="5"/>
      <c r="M46" s="5"/>
      <c r="N46" s="5"/>
      <c r="O46" s="5"/>
      <c r="P46" s="5"/>
      <c r="Q46" s="5"/>
      <c r="R46" s="5"/>
      <c r="S46" s="19"/>
      <c r="T46" s="5"/>
    </row>
    <row r="47" spans="2:24" s="56" customFormat="1" ht="15" customHeight="1" x14ac:dyDescent="0.2">
      <c r="B47" s="285" t="s">
        <v>32</v>
      </c>
      <c r="C47" s="285"/>
      <c r="D47" s="285"/>
      <c r="E47" s="285"/>
      <c r="F47" s="285"/>
      <c r="G47" s="285"/>
      <c r="H47" s="285"/>
      <c r="I47" s="285"/>
      <c r="J47" s="285"/>
      <c r="K47" s="285"/>
      <c r="L47" s="285"/>
      <c r="M47" s="285"/>
      <c r="N47" s="285"/>
      <c r="O47" s="285"/>
      <c r="P47" s="285"/>
      <c r="Q47" s="40"/>
      <c r="R47" s="40"/>
      <c r="S47" s="54"/>
      <c r="T47" s="55"/>
      <c r="U47" s="3">
        <v>0</v>
      </c>
    </row>
    <row r="48" spans="2:24" s="56" customFormat="1" ht="6.75" customHeight="1" x14ac:dyDescent="0.2">
      <c r="B48" s="53"/>
      <c r="C48" s="53"/>
      <c r="D48" s="53"/>
      <c r="E48" s="20"/>
      <c r="F48" s="20"/>
      <c r="G48" s="20"/>
      <c r="H48" s="20"/>
      <c r="I48" s="20"/>
      <c r="J48" s="20"/>
      <c r="K48" s="20"/>
      <c r="L48" s="20"/>
      <c r="M48" s="20"/>
      <c r="N48" s="20"/>
      <c r="O48" s="20"/>
      <c r="P48" s="20"/>
      <c r="Q48" s="12"/>
      <c r="R48" s="12"/>
      <c r="S48" s="57"/>
      <c r="T48" s="12"/>
      <c r="U48" s="1"/>
    </row>
    <row r="49" spans="2:22" s="56" customFormat="1" ht="15" customHeight="1" x14ac:dyDescent="0.2">
      <c r="B49" s="285" t="s">
        <v>39</v>
      </c>
      <c r="C49" s="285"/>
      <c r="D49" s="285"/>
      <c r="E49" s="285"/>
      <c r="F49" s="285"/>
      <c r="G49" s="285"/>
      <c r="H49" s="285"/>
      <c r="I49" s="285"/>
      <c r="J49" s="285"/>
      <c r="K49" s="285"/>
      <c r="L49" s="285"/>
      <c r="M49" s="285"/>
      <c r="N49" s="285"/>
      <c r="O49" s="285"/>
      <c r="P49" s="285"/>
      <c r="Q49" s="40"/>
      <c r="R49" s="40"/>
      <c r="S49" s="54"/>
      <c r="T49" s="12"/>
      <c r="U49" s="1"/>
    </row>
    <row r="50" spans="2:22" s="56" customFormat="1" ht="6.75" customHeight="1" x14ac:dyDescent="0.2">
      <c r="B50" s="40"/>
      <c r="C50" s="40"/>
      <c r="D50" s="40"/>
      <c r="E50" s="12"/>
      <c r="F50" s="12"/>
      <c r="G50" s="12"/>
      <c r="H50" s="12"/>
      <c r="I50" s="12"/>
      <c r="J50" s="12"/>
      <c r="K50" s="12"/>
      <c r="L50" s="12"/>
      <c r="M50" s="12"/>
      <c r="N50" s="12"/>
      <c r="O50" s="12"/>
      <c r="P50" s="12"/>
      <c r="Q50" s="12"/>
      <c r="R50" s="12"/>
      <c r="T50" s="12"/>
      <c r="U50" s="1"/>
      <c r="V50" s="58"/>
    </row>
    <row r="51" spans="2:22" s="56" customFormat="1" ht="24" customHeight="1" x14ac:dyDescent="0.2">
      <c r="B51" s="276" t="s">
        <v>43</v>
      </c>
      <c r="C51" s="276"/>
      <c r="D51" s="276"/>
      <c r="E51" s="276"/>
      <c r="F51" s="276"/>
      <c r="G51" s="276"/>
      <c r="H51" s="276"/>
      <c r="I51" s="276"/>
      <c r="J51" s="276"/>
      <c r="K51" s="276"/>
      <c r="L51" s="276"/>
      <c r="M51" s="276"/>
      <c r="N51" s="276"/>
      <c r="O51" s="276"/>
      <c r="P51" s="276"/>
      <c r="Q51" s="59"/>
      <c r="S51" s="54"/>
      <c r="T51" s="12"/>
      <c r="U51" s="1"/>
      <c r="V51" s="58"/>
    </row>
    <row r="52" spans="2:22" s="56" customFormat="1" ht="6.75" customHeight="1" x14ac:dyDescent="0.2">
      <c r="T52" s="12"/>
      <c r="U52" s="1"/>
      <c r="V52" s="58"/>
    </row>
    <row r="53" spans="2:22" x14ac:dyDescent="0.2">
      <c r="B53" s="255" t="s">
        <v>60</v>
      </c>
      <c r="C53" s="255"/>
      <c r="D53" s="255"/>
      <c r="E53" s="255"/>
      <c r="F53" s="255"/>
      <c r="G53" s="255"/>
      <c r="H53" s="255"/>
      <c r="I53" s="255"/>
      <c r="J53" s="255"/>
      <c r="K53" s="255"/>
      <c r="L53" s="255"/>
      <c r="M53" s="255"/>
      <c r="N53" s="255"/>
      <c r="O53" s="255"/>
      <c r="P53" s="255"/>
      <c r="Q53" s="255"/>
      <c r="R53" s="255"/>
      <c r="S53" s="255"/>
      <c r="T53" s="18"/>
    </row>
    <row r="54" spans="2:22" ht="6.75" customHeight="1" x14ac:dyDescent="0.2">
      <c r="B54" s="5"/>
      <c r="C54" s="5"/>
      <c r="D54" s="5"/>
      <c r="E54" s="5"/>
      <c r="F54" s="5"/>
      <c r="G54" s="5"/>
      <c r="H54" s="5"/>
      <c r="I54" s="5"/>
      <c r="J54" s="5"/>
      <c r="K54" s="5"/>
      <c r="L54" s="5"/>
      <c r="M54" s="5"/>
      <c r="N54" s="5"/>
      <c r="O54" s="5"/>
      <c r="P54" s="5"/>
      <c r="Q54" s="5"/>
      <c r="R54" s="5"/>
      <c r="S54" s="19"/>
      <c r="T54" s="5"/>
    </row>
    <row r="55" spans="2:22" s="35" customFormat="1" ht="15" customHeight="1" x14ac:dyDescent="0.2">
      <c r="B55" s="285" t="s">
        <v>35</v>
      </c>
      <c r="C55" s="285"/>
      <c r="D55" s="285"/>
      <c r="E55" s="285"/>
      <c r="F55" s="285"/>
      <c r="G55" s="285"/>
      <c r="H55" s="285"/>
      <c r="I55" s="285"/>
      <c r="J55" s="285"/>
      <c r="K55" s="285"/>
      <c r="L55" s="285"/>
      <c r="M55" s="285"/>
      <c r="N55" s="285"/>
      <c r="O55" s="285"/>
      <c r="P55" s="285"/>
      <c r="Q55" s="40"/>
      <c r="R55" s="40"/>
      <c r="S55" s="54"/>
      <c r="T55" s="40"/>
      <c r="U55" s="3">
        <v>0</v>
      </c>
      <c r="V55" s="6"/>
    </row>
    <row r="56" spans="2:22" s="35" customFormat="1" ht="6.75" customHeight="1" x14ac:dyDescent="0.2">
      <c r="B56" s="53"/>
      <c r="C56" s="53"/>
      <c r="D56" s="53"/>
      <c r="E56" s="20"/>
      <c r="F56" s="20"/>
      <c r="G56" s="20"/>
      <c r="H56" s="20"/>
      <c r="I56" s="20"/>
      <c r="J56" s="20"/>
      <c r="K56" s="20"/>
      <c r="L56" s="20"/>
      <c r="M56" s="20"/>
      <c r="N56" s="20"/>
      <c r="O56" s="20"/>
      <c r="P56" s="20"/>
      <c r="Q56" s="20"/>
      <c r="R56" s="20"/>
      <c r="S56" s="57"/>
      <c r="T56" s="60"/>
      <c r="U56" s="1"/>
      <c r="V56" s="6"/>
    </row>
    <row r="57" spans="2:22" s="35" customFormat="1" ht="15" customHeight="1" x14ac:dyDescent="0.2">
      <c r="B57" s="285" t="s">
        <v>110</v>
      </c>
      <c r="C57" s="285"/>
      <c r="D57" s="285"/>
      <c r="E57" s="285"/>
      <c r="F57" s="285"/>
      <c r="G57" s="285"/>
      <c r="H57" s="285"/>
      <c r="I57" s="285"/>
      <c r="J57" s="285"/>
      <c r="K57" s="285"/>
      <c r="L57" s="285"/>
      <c r="M57" s="285"/>
      <c r="N57" s="285"/>
      <c r="O57" s="285"/>
      <c r="P57" s="285"/>
      <c r="Q57" s="40"/>
      <c r="R57" s="40"/>
      <c r="S57" s="54"/>
      <c r="T57" s="40"/>
      <c r="U57" s="1"/>
      <c r="V57" s="6"/>
    </row>
    <row r="58" spans="2:22" s="35" customFormat="1" ht="6.75" customHeight="1" x14ac:dyDescent="0.2">
      <c r="B58" s="53"/>
      <c r="C58" s="53"/>
      <c r="D58" s="53"/>
      <c r="E58" s="53"/>
      <c r="F58" s="53"/>
      <c r="G58" s="53"/>
      <c r="H58" s="53"/>
      <c r="I58" s="53"/>
      <c r="J58" s="53"/>
      <c r="K58" s="53"/>
      <c r="L58" s="53"/>
      <c r="M58" s="53"/>
      <c r="N58" s="53"/>
      <c r="O58" s="53"/>
      <c r="P58" s="53"/>
      <c r="Q58" s="53"/>
      <c r="R58" s="53"/>
      <c r="S58" s="57"/>
      <c r="T58" s="61"/>
      <c r="U58" s="1"/>
      <c r="V58" s="6"/>
    </row>
    <row r="59" spans="2:22" s="62" customFormat="1" ht="23.25" customHeight="1" x14ac:dyDescent="0.2">
      <c r="B59" s="276" t="s">
        <v>109</v>
      </c>
      <c r="C59" s="276"/>
      <c r="D59" s="276"/>
      <c r="E59" s="276"/>
      <c r="F59" s="276"/>
      <c r="G59" s="276"/>
      <c r="H59" s="276"/>
      <c r="I59" s="276"/>
      <c r="J59" s="276"/>
      <c r="K59" s="276"/>
      <c r="L59" s="276"/>
      <c r="M59" s="276"/>
      <c r="N59" s="276"/>
      <c r="O59" s="276"/>
      <c r="P59" s="276"/>
      <c r="Q59" s="59"/>
      <c r="R59" s="59"/>
      <c r="S59" s="54"/>
      <c r="T59" s="59"/>
      <c r="U59" s="1"/>
      <c r="V59" s="6"/>
    </row>
    <row r="60" spans="2:22" s="35" customFormat="1" ht="6.75" customHeight="1" x14ac:dyDescent="0.2">
      <c r="B60" s="53"/>
      <c r="C60" s="53"/>
      <c r="D60" s="53"/>
      <c r="E60" s="20"/>
      <c r="F60" s="20"/>
      <c r="G60" s="20"/>
      <c r="H60" s="20"/>
      <c r="I60" s="20"/>
      <c r="J60" s="20"/>
      <c r="K60" s="20"/>
      <c r="L60" s="20"/>
      <c r="M60" s="20"/>
      <c r="N60" s="20"/>
      <c r="O60" s="20"/>
      <c r="P60" s="20"/>
      <c r="Q60" s="20"/>
      <c r="R60" s="20"/>
      <c r="S60" s="57"/>
      <c r="T60" s="60"/>
      <c r="U60" s="1"/>
      <c r="V60" s="6"/>
    </row>
    <row r="61" spans="2:22" s="35" customFormat="1" ht="15" customHeight="1" x14ac:dyDescent="0.2">
      <c r="B61" s="285" t="s">
        <v>104</v>
      </c>
      <c r="C61" s="285"/>
      <c r="D61" s="285"/>
      <c r="E61" s="285"/>
      <c r="F61" s="285"/>
      <c r="G61" s="285"/>
      <c r="H61" s="285"/>
      <c r="I61" s="285"/>
      <c r="J61" s="285"/>
      <c r="K61" s="285"/>
      <c r="L61" s="285"/>
      <c r="M61" s="285"/>
      <c r="N61" s="285"/>
      <c r="O61" s="285"/>
      <c r="P61" s="285"/>
      <c r="Q61" s="40"/>
      <c r="R61" s="40"/>
      <c r="S61" s="54"/>
      <c r="T61" s="40"/>
      <c r="U61" s="1"/>
      <c r="V61" s="6"/>
    </row>
    <row r="62" spans="2:22" s="35" customFormat="1" ht="6.75" customHeight="1" x14ac:dyDescent="0.2">
      <c r="B62" s="53"/>
      <c r="C62" s="53"/>
      <c r="D62" s="53"/>
      <c r="E62" s="53"/>
      <c r="F62" s="53"/>
      <c r="G62" s="53"/>
      <c r="H62" s="53"/>
      <c r="I62" s="20"/>
      <c r="J62" s="20"/>
      <c r="K62" s="20"/>
      <c r="L62" s="20"/>
      <c r="M62" s="20"/>
      <c r="N62" s="20"/>
      <c r="O62" s="20"/>
      <c r="P62" s="20"/>
      <c r="Q62" s="20"/>
      <c r="R62" s="20"/>
      <c r="S62" s="57"/>
      <c r="T62" s="60"/>
      <c r="U62" s="1"/>
    </row>
    <row r="63" spans="2:22" s="35" customFormat="1" ht="15" customHeight="1" x14ac:dyDescent="0.2">
      <c r="B63" s="285" t="s">
        <v>111</v>
      </c>
      <c r="C63" s="285"/>
      <c r="D63" s="285"/>
      <c r="E63" s="285"/>
      <c r="F63" s="285"/>
      <c r="G63" s="285"/>
      <c r="H63" s="285"/>
      <c r="I63" s="285"/>
      <c r="J63" s="285"/>
      <c r="K63" s="285"/>
      <c r="L63" s="285"/>
      <c r="M63" s="285"/>
      <c r="N63" s="285"/>
      <c r="O63" s="285"/>
      <c r="P63" s="285"/>
      <c r="Q63" s="40"/>
      <c r="R63" s="40"/>
      <c r="S63" s="54"/>
      <c r="T63" s="40"/>
      <c r="U63" s="1"/>
    </row>
    <row r="64" spans="2:22" s="35" customFormat="1" ht="6.75" customHeight="1" x14ac:dyDescent="0.2">
      <c r="B64" s="53"/>
      <c r="C64" s="53"/>
      <c r="D64" s="53"/>
      <c r="E64" s="53"/>
      <c r="F64" s="53"/>
      <c r="G64" s="53"/>
      <c r="H64" s="53"/>
      <c r="I64" s="20"/>
      <c r="J64" s="20"/>
      <c r="K64" s="20"/>
      <c r="L64" s="20"/>
      <c r="M64" s="20"/>
      <c r="N64" s="20"/>
      <c r="O64" s="20"/>
      <c r="P64" s="20"/>
      <c r="Q64" s="20"/>
      <c r="R64" s="20"/>
      <c r="S64" s="57"/>
      <c r="T64" s="60"/>
      <c r="U64" s="1"/>
    </row>
    <row r="65" spans="2:22" s="35" customFormat="1" ht="15" customHeight="1" x14ac:dyDescent="0.2">
      <c r="B65" s="285" t="s">
        <v>112</v>
      </c>
      <c r="C65" s="285"/>
      <c r="D65" s="285"/>
      <c r="E65" s="285"/>
      <c r="F65" s="285"/>
      <c r="G65" s="285"/>
      <c r="H65" s="285"/>
      <c r="I65" s="285"/>
      <c r="J65" s="285"/>
      <c r="K65" s="285"/>
      <c r="L65" s="285"/>
      <c r="M65" s="285"/>
      <c r="N65" s="285"/>
      <c r="O65" s="285"/>
      <c r="P65" s="285"/>
      <c r="Q65" s="40"/>
      <c r="R65" s="40"/>
      <c r="S65" s="54"/>
      <c r="T65" s="40"/>
      <c r="U65" s="1"/>
    </row>
    <row r="66" spans="2:22" s="35" customFormat="1" ht="6.75" customHeight="1" x14ac:dyDescent="0.2">
      <c r="B66" s="53"/>
      <c r="C66" s="53"/>
      <c r="D66" s="53"/>
      <c r="E66" s="20"/>
      <c r="F66" s="20"/>
      <c r="G66" s="20"/>
      <c r="H66" s="20"/>
      <c r="I66" s="20"/>
      <c r="J66" s="20"/>
      <c r="K66" s="20"/>
      <c r="L66" s="20"/>
      <c r="M66" s="20"/>
      <c r="N66" s="20"/>
      <c r="O66" s="20"/>
      <c r="P66" s="20"/>
      <c r="Q66" s="20"/>
      <c r="R66" s="20"/>
      <c r="S66" s="57"/>
      <c r="T66" s="60"/>
      <c r="U66" s="1"/>
    </row>
    <row r="67" spans="2:22" s="35" customFormat="1" ht="15" customHeight="1" x14ac:dyDescent="0.2">
      <c r="B67" s="285" t="s">
        <v>105</v>
      </c>
      <c r="C67" s="285"/>
      <c r="D67" s="285"/>
      <c r="E67" s="285"/>
      <c r="F67" s="285"/>
      <c r="G67" s="285"/>
      <c r="H67" s="285"/>
      <c r="I67" s="285"/>
      <c r="J67" s="285"/>
      <c r="K67" s="285"/>
      <c r="L67" s="285"/>
      <c r="M67" s="285"/>
      <c r="N67" s="285"/>
      <c r="O67" s="285"/>
      <c r="P67" s="285"/>
      <c r="Q67" s="40"/>
      <c r="R67" s="40"/>
      <c r="S67" s="54"/>
      <c r="T67" s="40"/>
      <c r="U67" s="1"/>
    </row>
    <row r="68" spans="2:22" ht="6.75" customHeight="1" x14ac:dyDescent="0.2">
      <c r="B68" s="5"/>
      <c r="C68" s="5"/>
      <c r="D68" s="5"/>
      <c r="E68" s="5"/>
      <c r="F68" s="5"/>
      <c r="G68" s="5"/>
      <c r="H68" s="5"/>
      <c r="I68" s="5"/>
      <c r="J68" s="5"/>
      <c r="K68" s="5"/>
      <c r="L68" s="5"/>
      <c r="M68" s="5"/>
      <c r="N68" s="5"/>
      <c r="O68" s="5"/>
      <c r="P68" s="5"/>
      <c r="Q68" s="5"/>
      <c r="R68" s="5"/>
      <c r="S68" s="5"/>
      <c r="T68" s="5"/>
    </row>
    <row r="69" spans="2:22" s="7" customFormat="1" ht="15" customHeight="1" x14ac:dyDescent="0.2">
      <c r="B69" s="255" t="s">
        <v>59</v>
      </c>
      <c r="C69" s="255"/>
      <c r="D69" s="255"/>
      <c r="E69" s="255"/>
      <c r="F69" s="255"/>
      <c r="G69" s="255"/>
      <c r="H69" s="255"/>
      <c r="I69" s="255"/>
      <c r="J69" s="255"/>
      <c r="K69" s="255"/>
      <c r="L69" s="255"/>
      <c r="M69" s="255"/>
      <c r="N69" s="255"/>
      <c r="O69" s="255"/>
      <c r="P69" s="255"/>
      <c r="Q69" s="255"/>
      <c r="R69" s="255"/>
      <c r="S69" s="255"/>
      <c r="T69" s="18"/>
      <c r="U69" s="1"/>
      <c r="V69" s="6"/>
    </row>
    <row r="70" spans="2:22" ht="6.75" customHeight="1" x14ac:dyDescent="0.2">
      <c r="B70" s="5"/>
      <c r="C70" s="5"/>
      <c r="D70" s="5"/>
      <c r="E70" s="5"/>
      <c r="F70" s="5"/>
      <c r="G70" s="5"/>
      <c r="H70" s="5"/>
      <c r="I70" s="5"/>
      <c r="J70" s="5"/>
      <c r="K70" s="5"/>
      <c r="L70" s="5"/>
      <c r="M70" s="5"/>
      <c r="N70" s="5"/>
      <c r="O70" s="5"/>
      <c r="P70" s="5"/>
      <c r="Q70" s="5"/>
      <c r="R70" s="5"/>
      <c r="S70" s="5"/>
      <c r="T70" s="5"/>
    </row>
    <row r="71" spans="2:22" ht="15" customHeight="1" x14ac:dyDescent="0.2">
      <c r="B71" s="40" t="s">
        <v>108</v>
      </c>
      <c r="C71" s="40"/>
      <c r="D71" s="40"/>
      <c r="E71" s="40"/>
      <c r="F71" s="40"/>
      <c r="G71" s="40"/>
      <c r="H71" s="40"/>
      <c r="I71" s="40"/>
      <c r="J71" s="40"/>
      <c r="K71" s="40"/>
      <c r="L71" s="40"/>
      <c r="M71" s="40"/>
      <c r="N71" s="40"/>
      <c r="O71" s="40"/>
      <c r="P71" s="40"/>
      <c r="Q71" s="40"/>
      <c r="R71" s="40"/>
      <c r="S71" s="54"/>
      <c r="T71" s="40"/>
      <c r="U71" s="3">
        <v>0</v>
      </c>
    </row>
    <row r="72" spans="2:22" ht="6.75" customHeight="1" x14ac:dyDescent="0.2">
      <c r="B72" s="53"/>
      <c r="C72" s="53"/>
      <c r="D72" s="53"/>
      <c r="E72" s="63"/>
      <c r="F72" s="63"/>
      <c r="G72" s="63"/>
      <c r="H72" s="64"/>
      <c r="I72" s="64"/>
      <c r="J72" s="64"/>
      <c r="K72" s="64"/>
      <c r="L72" s="64"/>
      <c r="M72" s="64"/>
      <c r="N72" s="64"/>
      <c r="O72" s="64"/>
      <c r="P72" s="64"/>
      <c r="Q72" s="64"/>
      <c r="R72" s="64"/>
      <c r="S72" s="57"/>
      <c r="T72" s="64"/>
    </row>
    <row r="73" spans="2:22" ht="15" customHeight="1" x14ac:dyDescent="0.2">
      <c r="B73" s="40" t="s">
        <v>36</v>
      </c>
      <c r="C73" s="40"/>
      <c r="D73" s="40"/>
      <c r="E73" s="40"/>
      <c r="F73" s="40"/>
      <c r="G73" s="40"/>
      <c r="H73" s="40"/>
      <c r="I73" s="40"/>
      <c r="J73" s="40"/>
      <c r="K73" s="40"/>
      <c r="L73" s="40"/>
      <c r="M73" s="40"/>
      <c r="N73" s="40"/>
      <c r="O73" s="40"/>
      <c r="P73" s="40"/>
      <c r="Q73" s="40"/>
      <c r="R73" s="40"/>
      <c r="S73" s="54"/>
      <c r="T73" s="40"/>
    </row>
    <row r="74" spans="2:22" ht="6.75" customHeight="1" x14ac:dyDescent="0.2">
      <c r="B74" s="53"/>
      <c r="C74" s="53"/>
      <c r="D74" s="53"/>
      <c r="E74" s="63"/>
      <c r="F74" s="63"/>
      <c r="G74" s="63"/>
      <c r="H74" s="64"/>
      <c r="I74" s="64"/>
      <c r="J74" s="64"/>
      <c r="K74" s="64"/>
      <c r="L74" s="64"/>
      <c r="M74" s="64"/>
      <c r="N74" s="64"/>
      <c r="O74" s="64"/>
      <c r="P74" s="64"/>
      <c r="Q74" s="64"/>
      <c r="R74" s="64"/>
      <c r="S74" s="57"/>
      <c r="T74" s="64"/>
    </row>
    <row r="75" spans="2:22" ht="15" customHeight="1" x14ac:dyDescent="0.2">
      <c r="B75" s="40" t="s">
        <v>107</v>
      </c>
      <c r="C75" s="40"/>
      <c r="D75" s="40"/>
      <c r="E75" s="40"/>
      <c r="F75" s="40"/>
      <c r="G75" s="40"/>
      <c r="H75" s="40"/>
      <c r="I75" s="40"/>
      <c r="J75" s="40"/>
      <c r="K75" s="40"/>
      <c r="L75" s="40"/>
      <c r="M75" s="40"/>
      <c r="N75" s="40"/>
      <c r="O75" s="40"/>
      <c r="P75" s="40"/>
      <c r="Q75" s="40"/>
      <c r="R75" s="40"/>
      <c r="S75" s="54"/>
      <c r="T75" s="40"/>
    </row>
    <row r="76" spans="2:22" ht="6.75" customHeight="1" x14ac:dyDescent="0.2">
      <c r="T76" s="5"/>
      <c r="V76" s="2"/>
    </row>
    <row r="77" spans="2:22" ht="15" customHeight="1" x14ac:dyDescent="0.2">
      <c r="B77" s="255" t="s">
        <v>58</v>
      </c>
      <c r="C77" s="255"/>
      <c r="D77" s="255"/>
      <c r="E77" s="255"/>
      <c r="F77" s="255"/>
      <c r="G77" s="255"/>
      <c r="H77" s="255"/>
      <c r="I77" s="255"/>
      <c r="J77" s="255"/>
      <c r="K77" s="255"/>
      <c r="L77" s="255"/>
      <c r="M77" s="255"/>
      <c r="N77" s="255"/>
      <c r="O77" s="255"/>
      <c r="P77" s="255"/>
      <c r="Q77" s="255"/>
      <c r="R77" s="255"/>
      <c r="S77" s="255"/>
      <c r="T77" s="18"/>
    </row>
    <row r="78" spans="2:22" ht="6.75" customHeight="1" x14ac:dyDescent="0.2">
      <c r="B78" s="5"/>
      <c r="C78" s="5"/>
      <c r="D78" s="5"/>
      <c r="E78" s="5"/>
      <c r="F78" s="5"/>
      <c r="G78" s="5"/>
      <c r="H78" s="5"/>
      <c r="I78" s="5"/>
      <c r="J78" s="5"/>
      <c r="K78" s="5"/>
      <c r="L78" s="5"/>
      <c r="M78" s="5"/>
      <c r="N78" s="5"/>
      <c r="O78" s="5"/>
      <c r="P78" s="5"/>
      <c r="Q78" s="5"/>
      <c r="R78" s="5"/>
      <c r="S78" s="19"/>
      <c r="T78" s="5"/>
    </row>
    <row r="79" spans="2:22" s="35" customFormat="1" ht="23.25" customHeight="1" x14ac:dyDescent="0.2">
      <c r="B79" s="276" t="s">
        <v>106</v>
      </c>
      <c r="C79" s="276"/>
      <c r="D79" s="276"/>
      <c r="E79" s="276"/>
      <c r="F79" s="276"/>
      <c r="G79" s="276"/>
      <c r="H79" s="276"/>
      <c r="I79" s="276"/>
      <c r="J79" s="276"/>
      <c r="K79" s="276"/>
      <c r="L79" s="276"/>
      <c r="M79" s="276"/>
      <c r="N79" s="276"/>
      <c r="O79" s="276"/>
      <c r="P79" s="276"/>
      <c r="Q79" s="59"/>
      <c r="R79" s="59"/>
      <c r="S79" s="54"/>
      <c r="T79" s="59"/>
      <c r="U79" s="3">
        <v>0</v>
      </c>
    </row>
    <row r="80" spans="2:22" s="35" customFormat="1" ht="6.75" customHeight="1" x14ac:dyDescent="0.2">
      <c r="B80" s="53"/>
      <c r="C80" s="53"/>
      <c r="D80" s="53"/>
      <c r="E80" s="20"/>
      <c r="F80" s="20"/>
      <c r="G80" s="20"/>
      <c r="H80" s="20"/>
      <c r="I80" s="20"/>
      <c r="J80" s="20"/>
      <c r="K80" s="20"/>
      <c r="L80" s="20"/>
      <c r="M80" s="20"/>
      <c r="N80" s="20"/>
      <c r="O80" s="20"/>
      <c r="P80" s="20"/>
      <c r="Q80" s="20"/>
      <c r="R80" s="60"/>
      <c r="S80" s="57"/>
      <c r="T80" s="60"/>
      <c r="U80" s="1"/>
    </row>
    <row r="81" spans="2:21" s="35" customFormat="1" ht="15" customHeight="1" x14ac:dyDescent="0.2">
      <c r="B81" s="285" t="s">
        <v>37</v>
      </c>
      <c r="C81" s="285"/>
      <c r="D81" s="285"/>
      <c r="E81" s="285"/>
      <c r="F81" s="285"/>
      <c r="G81" s="285"/>
      <c r="H81" s="285"/>
      <c r="I81" s="285"/>
      <c r="J81" s="285"/>
      <c r="K81" s="285"/>
      <c r="L81" s="285"/>
      <c r="M81" s="285"/>
      <c r="N81" s="285"/>
      <c r="O81" s="285"/>
      <c r="P81" s="285"/>
      <c r="Q81" s="40"/>
      <c r="R81" s="40"/>
      <c r="S81" s="54"/>
      <c r="T81" s="40"/>
      <c r="U81" s="1"/>
    </row>
    <row r="82" spans="2:21" s="35" customFormat="1" ht="6.75" customHeight="1" x14ac:dyDescent="0.2">
      <c r="B82" s="53"/>
      <c r="C82" s="53"/>
      <c r="D82" s="53"/>
      <c r="E82" s="20"/>
      <c r="F82" s="20"/>
      <c r="G82" s="20"/>
      <c r="H82" s="20"/>
      <c r="I82" s="20"/>
      <c r="J82" s="20"/>
      <c r="K82" s="20"/>
      <c r="L82" s="20"/>
      <c r="M82" s="20"/>
      <c r="N82" s="20"/>
      <c r="O82" s="20"/>
      <c r="P82" s="20"/>
      <c r="Q82" s="20"/>
      <c r="R82" s="60"/>
      <c r="S82" s="60"/>
      <c r="U82" s="1"/>
    </row>
    <row r="83" spans="2:21" s="35" customFormat="1" ht="15" customHeight="1" x14ac:dyDescent="0.2">
      <c r="B83" s="40" t="s">
        <v>196</v>
      </c>
      <c r="C83" s="40"/>
      <c r="D83" s="40"/>
      <c r="E83" s="40"/>
      <c r="F83" s="40"/>
      <c r="G83" s="40"/>
      <c r="H83" s="40"/>
      <c r="I83" s="40"/>
      <c r="J83" s="40"/>
      <c r="K83" s="40"/>
      <c r="L83" s="40"/>
      <c r="M83" s="40"/>
      <c r="N83" s="40"/>
      <c r="O83" s="40"/>
      <c r="P83" s="40"/>
      <c r="Q83" s="40"/>
      <c r="R83" s="40"/>
      <c r="S83" s="54"/>
      <c r="T83" s="40"/>
      <c r="U83" s="1"/>
    </row>
    <row r="84" spans="2:21" s="35" customFormat="1" ht="6.75" customHeight="1" x14ac:dyDescent="0.2">
      <c r="B84" s="53"/>
      <c r="C84" s="53"/>
      <c r="D84" s="53"/>
      <c r="E84" s="20"/>
      <c r="F84" s="20"/>
      <c r="G84" s="20"/>
      <c r="H84" s="20"/>
      <c r="I84" s="20"/>
      <c r="J84" s="20"/>
      <c r="K84" s="20"/>
      <c r="L84" s="20"/>
      <c r="M84" s="20"/>
      <c r="N84" s="20"/>
      <c r="O84" s="20"/>
      <c r="P84" s="20"/>
      <c r="Q84" s="20"/>
      <c r="R84" s="60"/>
      <c r="S84" s="57"/>
      <c r="T84" s="60"/>
      <c r="U84" s="1"/>
    </row>
    <row r="85" spans="2:21" s="35" customFormat="1" ht="15" customHeight="1" x14ac:dyDescent="0.2">
      <c r="B85" s="285" t="s">
        <v>197</v>
      </c>
      <c r="C85" s="285"/>
      <c r="D85" s="285"/>
      <c r="E85" s="285"/>
      <c r="F85" s="285"/>
      <c r="G85" s="285"/>
      <c r="H85" s="285"/>
      <c r="I85" s="285"/>
      <c r="J85" s="285"/>
      <c r="K85" s="285"/>
      <c r="L85" s="285"/>
      <c r="M85" s="285"/>
      <c r="N85" s="285"/>
      <c r="O85" s="285"/>
      <c r="P85" s="285"/>
      <c r="Q85" s="40"/>
      <c r="R85" s="40"/>
      <c r="S85" s="54"/>
      <c r="T85" s="40"/>
      <c r="U85" s="1"/>
    </row>
    <row r="86" spans="2:21" s="35" customFormat="1" ht="6.75" customHeight="1" x14ac:dyDescent="0.2">
      <c r="B86" s="53"/>
      <c r="C86" s="53"/>
      <c r="D86" s="53"/>
      <c r="E86" s="53"/>
      <c r="F86" s="53"/>
      <c r="G86" s="53"/>
      <c r="H86" s="53"/>
      <c r="I86" s="53"/>
      <c r="J86" s="53"/>
      <c r="K86" s="53"/>
      <c r="L86" s="53"/>
      <c r="M86" s="53"/>
      <c r="N86" s="53"/>
      <c r="O86" s="53"/>
      <c r="P86" s="53"/>
      <c r="Q86" s="53"/>
      <c r="R86" s="12"/>
      <c r="S86" s="19"/>
      <c r="T86" s="12"/>
      <c r="U86" s="1"/>
    </row>
    <row r="87" spans="2:21" s="52" customFormat="1" ht="15" customHeight="1" x14ac:dyDescent="0.2">
      <c r="B87" s="255" t="s">
        <v>57</v>
      </c>
      <c r="C87" s="255"/>
      <c r="D87" s="255"/>
      <c r="E87" s="255"/>
      <c r="F87" s="255"/>
      <c r="G87" s="255"/>
      <c r="H87" s="255"/>
      <c r="I87" s="255"/>
      <c r="J87" s="255"/>
      <c r="K87" s="255"/>
      <c r="L87" s="255"/>
      <c r="M87" s="255"/>
      <c r="N87" s="255"/>
      <c r="O87" s="255"/>
      <c r="P87" s="255"/>
      <c r="Q87" s="255"/>
      <c r="R87" s="255"/>
      <c r="S87" s="255"/>
      <c r="T87" s="18"/>
      <c r="U87" s="1"/>
    </row>
    <row r="88" spans="2:21" s="52" customFormat="1" ht="6.75" customHeight="1" x14ac:dyDescent="0.2">
      <c r="B88" s="28"/>
      <c r="C88" s="28"/>
      <c r="D88" s="28"/>
      <c r="E88" s="28"/>
      <c r="F88" s="28"/>
      <c r="G88" s="28"/>
      <c r="H88" s="28"/>
      <c r="I88" s="5"/>
      <c r="J88" s="5"/>
      <c r="K88" s="5"/>
      <c r="L88" s="5"/>
      <c r="M88" s="5"/>
      <c r="N88" s="5"/>
      <c r="O88" s="5"/>
      <c r="P88" s="5"/>
      <c r="Q88" s="5"/>
      <c r="R88" s="5"/>
      <c r="S88" s="65"/>
      <c r="T88" s="5"/>
      <c r="U88" s="1"/>
    </row>
    <row r="89" spans="2:21" s="56" customFormat="1" ht="15" customHeight="1" x14ac:dyDescent="0.2">
      <c r="B89" s="285" t="s">
        <v>140</v>
      </c>
      <c r="C89" s="285"/>
      <c r="D89" s="285"/>
      <c r="E89" s="285"/>
      <c r="F89" s="285"/>
      <c r="G89" s="285"/>
      <c r="H89" s="285"/>
      <c r="I89" s="285"/>
      <c r="J89" s="285"/>
      <c r="K89" s="285"/>
      <c r="L89" s="285"/>
      <c r="M89" s="285"/>
      <c r="N89" s="285"/>
      <c r="O89" s="285"/>
      <c r="P89" s="285"/>
      <c r="Q89" s="40"/>
      <c r="R89" s="40"/>
      <c r="S89" s="54"/>
      <c r="T89" s="12"/>
      <c r="U89" s="3">
        <v>0</v>
      </c>
    </row>
    <row r="90" spans="2:21" s="56" customFormat="1" ht="6.75" customHeight="1" x14ac:dyDescent="0.2">
      <c r="B90" s="40"/>
      <c r="C90" s="40"/>
      <c r="D90" s="40"/>
      <c r="E90" s="12"/>
      <c r="F90" s="12"/>
      <c r="G90" s="12"/>
      <c r="H90" s="12"/>
      <c r="I90" s="12"/>
      <c r="J90" s="12"/>
      <c r="K90" s="12"/>
      <c r="L90" s="12"/>
      <c r="M90" s="12"/>
      <c r="N90" s="12"/>
      <c r="O90" s="12"/>
      <c r="P90" s="12"/>
      <c r="Q90" s="12"/>
      <c r="R90" s="12"/>
      <c r="S90" s="57"/>
      <c r="T90" s="12"/>
      <c r="U90" s="1"/>
    </row>
    <row r="91" spans="2:21" s="66" customFormat="1" ht="15" customHeight="1" x14ac:dyDescent="0.2">
      <c r="B91" s="286" t="s">
        <v>141</v>
      </c>
      <c r="C91" s="286"/>
      <c r="D91" s="286"/>
      <c r="E91" s="286"/>
      <c r="F91" s="286"/>
      <c r="G91" s="286"/>
      <c r="H91" s="286"/>
      <c r="I91" s="286"/>
      <c r="J91" s="286"/>
      <c r="K91" s="286"/>
      <c r="L91" s="286"/>
      <c r="M91" s="286"/>
      <c r="N91" s="286"/>
      <c r="O91" s="286"/>
      <c r="P91" s="286"/>
      <c r="Q91" s="27"/>
      <c r="R91" s="27"/>
      <c r="S91" s="54"/>
      <c r="T91" s="27"/>
      <c r="U91" s="1"/>
    </row>
    <row r="92" spans="2:21" s="56" customFormat="1" ht="6.75" customHeight="1" x14ac:dyDescent="0.2">
      <c r="B92" s="40"/>
      <c r="C92" s="40"/>
      <c r="D92" s="40"/>
      <c r="E92" s="12"/>
      <c r="F92" s="12"/>
      <c r="G92" s="12"/>
      <c r="H92" s="12"/>
      <c r="I92" s="12"/>
      <c r="J92" s="12"/>
      <c r="K92" s="12"/>
      <c r="L92" s="12"/>
      <c r="M92" s="12"/>
      <c r="N92" s="12"/>
      <c r="O92" s="12"/>
      <c r="P92" s="12"/>
      <c r="Q92" s="12"/>
      <c r="R92" s="12"/>
      <c r="S92" s="12"/>
      <c r="U92" s="1"/>
    </row>
    <row r="93" spans="2:21" s="66" customFormat="1" ht="23.25" customHeight="1" x14ac:dyDescent="0.2">
      <c r="B93" s="276" t="s">
        <v>33</v>
      </c>
      <c r="C93" s="276"/>
      <c r="D93" s="276"/>
      <c r="E93" s="276"/>
      <c r="F93" s="276"/>
      <c r="G93" s="276"/>
      <c r="H93" s="276"/>
      <c r="I93" s="276"/>
      <c r="J93" s="276"/>
      <c r="K93" s="276"/>
      <c r="L93" s="276"/>
      <c r="M93" s="276"/>
      <c r="N93" s="276"/>
      <c r="O93" s="276"/>
      <c r="P93" s="276"/>
      <c r="Q93" s="59"/>
      <c r="R93" s="59"/>
      <c r="S93" s="54"/>
      <c r="T93" s="27"/>
      <c r="U93" s="1"/>
    </row>
    <row r="94" spans="2:21" s="56" customFormat="1" ht="6.75" customHeight="1" x14ac:dyDescent="0.2">
      <c r="B94" s="40"/>
      <c r="C94" s="40"/>
      <c r="D94" s="40"/>
      <c r="E94" s="12"/>
      <c r="F94" s="12"/>
      <c r="G94" s="12"/>
      <c r="H94" s="12"/>
      <c r="I94" s="12"/>
      <c r="J94" s="12"/>
      <c r="K94" s="12"/>
      <c r="L94" s="12"/>
      <c r="M94" s="12"/>
      <c r="N94" s="12"/>
      <c r="O94" s="12"/>
      <c r="P94" s="12"/>
      <c r="Q94" s="12"/>
      <c r="R94" s="12"/>
      <c r="S94" s="57"/>
      <c r="T94" s="12"/>
      <c r="U94" s="1"/>
    </row>
    <row r="95" spans="2:21" s="56" customFormat="1" ht="15" customHeight="1" x14ac:dyDescent="0.2">
      <c r="B95" s="285" t="s">
        <v>34</v>
      </c>
      <c r="C95" s="285"/>
      <c r="D95" s="285"/>
      <c r="E95" s="285"/>
      <c r="F95" s="285"/>
      <c r="G95" s="285"/>
      <c r="H95" s="285"/>
      <c r="I95" s="285"/>
      <c r="J95" s="285"/>
      <c r="K95" s="285"/>
      <c r="L95" s="285"/>
      <c r="M95" s="285"/>
      <c r="N95" s="285"/>
      <c r="O95" s="285"/>
      <c r="P95" s="285"/>
      <c r="Q95" s="40"/>
      <c r="R95" s="40"/>
      <c r="S95" s="54"/>
      <c r="T95" s="12"/>
      <c r="U95" s="1"/>
    </row>
    <row r="96" spans="2:21" ht="6.75" customHeight="1" x14ac:dyDescent="0.2">
      <c r="Q96" s="5"/>
      <c r="R96" s="5"/>
      <c r="S96" s="5"/>
      <c r="T96" s="5"/>
    </row>
    <row r="97" spans="2:28" x14ac:dyDescent="0.2">
      <c r="B97" s="255" t="s">
        <v>56</v>
      </c>
      <c r="C97" s="255"/>
      <c r="D97" s="255"/>
      <c r="E97" s="255"/>
      <c r="F97" s="255"/>
      <c r="G97" s="255"/>
      <c r="H97" s="255"/>
      <c r="I97" s="255"/>
      <c r="J97" s="255"/>
      <c r="K97" s="255"/>
      <c r="L97" s="255"/>
      <c r="M97" s="255"/>
      <c r="N97" s="255"/>
      <c r="O97" s="255"/>
      <c r="P97" s="255"/>
      <c r="Q97" s="255"/>
      <c r="R97" s="255"/>
      <c r="S97" s="255"/>
      <c r="T97" s="18"/>
    </row>
    <row r="98" spans="2:28" ht="6.75" customHeight="1" x14ac:dyDescent="0.2">
      <c r="B98" s="5"/>
      <c r="C98" s="5"/>
      <c r="D98" s="5"/>
      <c r="E98" s="5"/>
      <c r="F98" s="5"/>
      <c r="G98" s="5"/>
      <c r="H98" s="5"/>
      <c r="I98" s="5"/>
      <c r="J98" s="5"/>
      <c r="K98" s="5"/>
      <c r="L98" s="5"/>
      <c r="M98" s="5"/>
      <c r="N98" s="5"/>
      <c r="O98" s="5"/>
      <c r="P98" s="5"/>
      <c r="Q98" s="5"/>
      <c r="R98" s="5"/>
      <c r="S98" s="19"/>
      <c r="T98" s="5"/>
      <c r="Y98" s="7"/>
      <c r="Z98" s="7"/>
      <c r="AA98" s="7"/>
    </row>
    <row r="99" spans="2:28" s="12" customFormat="1" ht="15" customHeight="1" x14ac:dyDescent="0.2">
      <c r="B99" s="277" t="s">
        <v>113</v>
      </c>
      <c r="C99" s="277"/>
      <c r="D99" s="277"/>
      <c r="E99" s="277"/>
      <c r="F99" s="277"/>
      <c r="G99" s="277"/>
      <c r="H99" s="277"/>
      <c r="I99" s="277"/>
      <c r="J99" s="277"/>
      <c r="K99" s="277"/>
      <c r="L99" s="277"/>
      <c r="M99" s="277"/>
      <c r="N99" s="277"/>
      <c r="O99" s="277"/>
      <c r="P99" s="277"/>
      <c r="Q99" s="14"/>
      <c r="R99" s="5"/>
      <c r="S99" s="54"/>
      <c r="T99" s="5"/>
      <c r="U99" s="3">
        <v>0</v>
      </c>
      <c r="V99" s="29"/>
      <c r="W99" s="29"/>
      <c r="X99" s="29"/>
      <c r="Y99" s="19"/>
      <c r="Z99" s="19"/>
      <c r="AA99" s="67"/>
    </row>
    <row r="100" spans="2:28" s="35" customFormat="1" ht="6.75" customHeight="1" x14ac:dyDescent="0.2">
      <c r="B100" s="20"/>
      <c r="C100" s="20"/>
      <c r="D100" s="20"/>
      <c r="E100" s="20"/>
      <c r="F100" s="20"/>
      <c r="G100" s="20"/>
      <c r="H100" s="20"/>
      <c r="I100" s="20"/>
      <c r="J100" s="20"/>
      <c r="K100" s="20"/>
      <c r="L100" s="20"/>
      <c r="M100" s="20"/>
      <c r="N100" s="20"/>
      <c r="O100" s="20"/>
      <c r="P100" s="20"/>
      <c r="Q100" s="12"/>
      <c r="R100" s="5"/>
      <c r="S100" s="57"/>
      <c r="T100" s="5"/>
      <c r="U100" s="1"/>
    </row>
    <row r="101" spans="2:28" s="12" customFormat="1" ht="15" customHeight="1" x14ac:dyDescent="0.2">
      <c r="B101" s="277" t="s">
        <v>114</v>
      </c>
      <c r="C101" s="277"/>
      <c r="D101" s="277"/>
      <c r="E101" s="277"/>
      <c r="F101" s="277"/>
      <c r="G101" s="277"/>
      <c r="H101" s="277"/>
      <c r="I101" s="277"/>
      <c r="J101" s="277"/>
      <c r="K101" s="277"/>
      <c r="L101" s="277"/>
      <c r="M101" s="277"/>
      <c r="N101" s="277"/>
      <c r="O101" s="277"/>
      <c r="P101" s="277"/>
      <c r="Q101" s="14"/>
      <c r="R101" s="5"/>
      <c r="S101" s="54"/>
      <c r="T101" s="5"/>
      <c r="U101" s="1"/>
      <c r="Y101" s="5"/>
      <c r="Z101" s="5"/>
      <c r="AB101" s="44"/>
    </row>
    <row r="102" spans="2:28" s="35" customFormat="1" ht="6.75" customHeight="1" x14ac:dyDescent="0.2">
      <c r="B102" s="20"/>
      <c r="C102" s="20"/>
      <c r="D102" s="20"/>
      <c r="E102" s="20"/>
      <c r="F102" s="20"/>
      <c r="G102" s="20"/>
      <c r="H102" s="20"/>
      <c r="I102" s="20"/>
      <c r="J102" s="20"/>
      <c r="K102" s="20"/>
      <c r="L102" s="20"/>
      <c r="M102" s="20"/>
      <c r="N102" s="20"/>
      <c r="O102" s="20"/>
      <c r="P102" s="20"/>
      <c r="Q102" s="12"/>
      <c r="R102" s="5"/>
      <c r="S102" s="57"/>
      <c r="T102" s="5"/>
      <c r="U102" s="1"/>
    </row>
    <row r="103" spans="2:28" s="12" customFormat="1" ht="15" customHeight="1" x14ac:dyDescent="0.2">
      <c r="B103" s="277" t="s">
        <v>115</v>
      </c>
      <c r="C103" s="277"/>
      <c r="D103" s="277"/>
      <c r="E103" s="277"/>
      <c r="F103" s="277"/>
      <c r="G103" s="277"/>
      <c r="H103" s="277"/>
      <c r="I103" s="277"/>
      <c r="J103" s="277"/>
      <c r="K103" s="277"/>
      <c r="L103" s="277"/>
      <c r="M103" s="277"/>
      <c r="N103" s="277"/>
      <c r="O103" s="277"/>
      <c r="P103" s="277"/>
      <c r="Q103" s="14"/>
      <c r="R103" s="5"/>
      <c r="S103" s="54"/>
      <c r="T103" s="5"/>
      <c r="U103" s="1"/>
    </row>
    <row r="104" spans="2:28" s="35" customFormat="1" ht="6.75" customHeight="1" x14ac:dyDescent="0.2">
      <c r="B104" s="20"/>
      <c r="C104" s="20"/>
      <c r="D104" s="20"/>
      <c r="E104" s="20"/>
      <c r="F104" s="20"/>
      <c r="G104" s="20"/>
      <c r="H104" s="20"/>
      <c r="I104" s="20"/>
      <c r="J104" s="20"/>
      <c r="K104" s="20"/>
      <c r="L104" s="20"/>
      <c r="M104" s="20"/>
      <c r="N104" s="20"/>
      <c r="O104" s="20"/>
      <c r="P104" s="20"/>
      <c r="Q104" s="12"/>
      <c r="R104" s="5"/>
      <c r="S104" s="5"/>
      <c r="U104" s="1"/>
    </row>
    <row r="105" spans="2:28" s="12" customFormat="1" ht="15" customHeight="1" x14ac:dyDescent="0.2">
      <c r="B105" s="277" t="s">
        <v>116</v>
      </c>
      <c r="C105" s="277"/>
      <c r="D105" s="277"/>
      <c r="E105" s="277"/>
      <c r="F105" s="277"/>
      <c r="G105" s="277"/>
      <c r="H105" s="277"/>
      <c r="I105" s="277"/>
      <c r="J105" s="277"/>
      <c r="K105" s="277"/>
      <c r="L105" s="277"/>
      <c r="M105" s="277"/>
      <c r="N105" s="277"/>
      <c r="O105" s="277"/>
      <c r="P105" s="277"/>
      <c r="Q105" s="14"/>
      <c r="R105" s="5"/>
      <c r="S105" s="54"/>
      <c r="T105" s="5"/>
      <c r="U105" s="1"/>
    </row>
    <row r="106" spans="2:28" s="35" customFormat="1" ht="6.75" customHeight="1" x14ac:dyDescent="0.2">
      <c r="B106" s="12"/>
      <c r="C106" s="12"/>
      <c r="D106" s="12"/>
      <c r="E106" s="12"/>
      <c r="F106" s="12"/>
      <c r="G106" s="12"/>
      <c r="H106" s="12"/>
      <c r="I106" s="12"/>
      <c r="J106" s="12"/>
      <c r="K106" s="12"/>
      <c r="L106" s="12"/>
      <c r="M106" s="12"/>
      <c r="N106" s="12"/>
      <c r="O106" s="12"/>
      <c r="P106" s="12"/>
      <c r="Q106" s="12"/>
      <c r="R106" s="5"/>
      <c r="S106" s="57"/>
      <c r="T106" s="5"/>
      <c r="U106" s="1"/>
    </row>
    <row r="107" spans="2:28" s="12" customFormat="1" ht="15" customHeight="1" x14ac:dyDescent="0.2">
      <c r="B107" s="277" t="s">
        <v>117</v>
      </c>
      <c r="C107" s="277"/>
      <c r="D107" s="277"/>
      <c r="E107" s="277"/>
      <c r="F107" s="277"/>
      <c r="G107" s="277"/>
      <c r="H107" s="277"/>
      <c r="I107" s="277"/>
      <c r="J107" s="277"/>
      <c r="K107" s="277"/>
      <c r="L107" s="277"/>
      <c r="M107" s="277"/>
      <c r="N107" s="277"/>
      <c r="O107" s="277"/>
      <c r="P107" s="277"/>
      <c r="R107" s="5"/>
      <c r="S107" s="54"/>
      <c r="T107" s="5"/>
      <c r="U107" s="1"/>
    </row>
    <row r="108" spans="2:28" s="13" customFormat="1" ht="6.75" customHeight="1" x14ac:dyDescent="0.2">
      <c r="B108" s="16"/>
      <c r="C108" s="16"/>
      <c r="D108" s="16"/>
      <c r="E108" s="16"/>
      <c r="F108" s="16"/>
      <c r="G108" s="16"/>
      <c r="H108" s="16"/>
      <c r="I108" s="16"/>
      <c r="J108" s="16"/>
      <c r="R108" s="68"/>
      <c r="S108" s="68"/>
      <c r="T108" s="68"/>
      <c r="U108" s="16"/>
    </row>
    <row r="109" spans="2:28" s="12" customFormat="1" ht="15" customHeight="1" x14ac:dyDescent="0.2">
      <c r="B109" s="255" t="s">
        <v>55</v>
      </c>
      <c r="C109" s="255"/>
      <c r="D109" s="255"/>
      <c r="E109" s="255"/>
      <c r="F109" s="255"/>
      <c r="G109" s="255"/>
      <c r="H109" s="255"/>
      <c r="I109" s="255"/>
      <c r="J109" s="255"/>
      <c r="K109" s="255"/>
      <c r="L109" s="255"/>
      <c r="M109" s="255"/>
      <c r="N109" s="255"/>
      <c r="O109" s="255"/>
      <c r="P109" s="255"/>
      <c r="Q109" s="255"/>
      <c r="R109" s="255"/>
      <c r="S109" s="255"/>
      <c r="T109" s="18"/>
      <c r="U109" s="1"/>
    </row>
    <row r="110" spans="2:28" s="12" customFormat="1" ht="6.75" customHeight="1" x14ac:dyDescent="0.2">
      <c r="B110" s="28"/>
      <c r="C110" s="28"/>
      <c r="D110" s="28"/>
      <c r="E110" s="28"/>
      <c r="F110" s="28"/>
      <c r="G110" s="28"/>
      <c r="H110" s="28"/>
      <c r="I110" s="28"/>
      <c r="J110" s="28"/>
      <c r="K110" s="28"/>
      <c r="L110" s="28"/>
      <c r="M110" s="28"/>
      <c r="N110" s="28"/>
      <c r="O110" s="28"/>
      <c r="P110" s="28"/>
      <c r="Q110" s="28"/>
      <c r="R110" s="28"/>
      <c r="S110" s="28"/>
      <c r="T110" s="28"/>
      <c r="U110" s="1"/>
    </row>
    <row r="111" spans="2:28" s="12" customFormat="1" ht="15" customHeight="1" x14ac:dyDescent="0.2">
      <c r="B111" s="277" t="s">
        <v>151</v>
      </c>
      <c r="C111" s="277"/>
      <c r="D111" s="277"/>
      <c r="E111" s="277"/>
      <c r="F111" s="277"/>
      <c r="G111" s="277"/>
      <c r="H111" s="277"/>
      <c r="I111" s="277"/>
      <c r="J111" s="277"/>
      <c r="K111" s="277"/>
      <c r="L111" s="277"/>
      <c r="M111" s="277"/>
      <c r="N111" s="277"/>
      <c r="O111" s="277"/>
      <c r="P111" s="277"/>
      <c r="R111" s="280"/>
      <c r="S111" s="281"/>
      <c r="U111" s="1"/>
    </row>
    <row r="112" spans="2:28" s="12" customFormat="1" ht="6.75" customHeight="1" x14ac:dyDescent="0.2">
      <c r="E112" s="5"/>
      <c r="F112" s="5"/>
      <c r="G112" s="49"/>
      <c r="H112" s="49"/>
      <c r="I112" s="5"/>
      <c r="J112" s="13"/>
      <c r="K112" s="13"/>
      <c r="L112" s="13"/>
      <c r="M112" s="13"/>
      <c r="N112" s="49"/>
      <c r="O112" s="49"/>
      <c r="P112" s="5"/>
      <c r="Q112" s="13"/>
      <c r="R112" s="13"/>
      <c r="S112" s="49"/>
      <c r="T112" s="49"/>
      <c r="U112" s="1"/>
    </row>
    <row r="113" spans="2:23" s="12" customFormat="1" ht="15" customHeight="1" x14ac:dyDescent="0.2">
      <c r="B113" s="277" t="s">
        <v>147</v>
      </c>
      <c r="C113" s="277"/>
      <c r="D113" s="277"/>
      <c r="E113" s="292"/>
      <c r="F113" s="271"/>
      <c r="G113" s="272"/>
      <c r="U113" s="1"/>
    </row>
    <row r="114" spans="2:23" s="12" customFormat="1" ht="6.75" customHeight="1" x14ac:dyDescent="0.2">
      <c r="B114" s="4"/>
      <c r="C114" s="4"/>
      <c r="D114" s="4"/>
      <c r="E114" s="4"/>
      <c r="F114" s="4"/>
      <c r="G114" s="4"/>
      <c r="H114" s="4"/>
      <c r="I114" s="4"/>
      <c r="J114" s="4"/>
      <c r="R114" s="29"/>
      <c r="S114" s="19"/>
      <c r="U114" s="1"/>
    </row>
    <row r="115" spans="2:23" s="12" customFormat="1" ht="15" customHeight="1" x14ac:dyDescent="0.2">
      <c r="B115" s="277" t="s">
        <v>148</v>
      </c>
      <c r="C115" s="277"/>
      <c r="D115" s="277"/>
      <c r="E115" s="292"/>
      <c r="F115" s="271"/>
      <c r="G115" s="272"/>
      <c r="I115" s="304" t="s">
        <v>206</v>
      </c>
      <c r="J115" s="304"/>
      <c r="K115" s="304"/>
      <c r="L115" s="304"/>
      <c r="M115" s="304"/>
      <c r="N115" s="304"/>
      <c r="O115" s="304"/>
      <c r="P115" s="304"/>
      <c r="Q115" s="69"/>
      <c r="R115" s="269">
        <f>IF(AND(OR(ISBLANK(R111),ISBLANK(F113),ISBLANK(F115)),(OR(ISNUMBER(R111),ISNUMBER(F113),ISNUMBER(F115)))),"Preencher 8.",F113*F115)</f>
        <v>0</v>
      </c>
      <c r="S115" s="270"/>
      <c r="U115" s="1"/>
      <c r="W115" s="70"/>
    </row>
    <row r="116" spans="2:23" s="12" customFormat="1" ht="6.75" customHeight="1" x14ac:dyDescent="0.2">
      <c r="B116" s="4"/>
      <c r="C116" s="4"/>
      <c r="D116" s="4"/>
      <c r="E116" s="4"/>
      <c r="F116" s="4"/>
      <c r="G116" s="4"/>
      <c r="H116" s="4"/>
      <c r="I116" s="4"/>
      <c r="J116" s="4"/>
      <c r="R116" s="29"/>
      <c r="S116" s="19"/>
      <c r="U116" s="1"/>
    </row>
    <row r="117" spans="2:23" s="12" customFormat="1" ht="15" customHeight="1" x14ac:dyDescent="0.2">
      <c r="B117" s="255" t="s">
        <v>54</v>
      </c>
      <c r="C117" s="255"/>
      <c r="D117" s="255"/>
      <c r="E117" s="255"/>
      <c r="F117" s="255"/>
      <c r="G117" s="255"/>
      <c r="H117" s="255"/>
      <c r="I117" s="255"/>
      <c r="J117" s="255"/>
      <c r="K117" s="255"/>
      <c r="L117" s="255"/>
      <c r="M117" s="255"/>
      <c r="N117" s="255"/>
      <c r="O117" s="255"/>
      <c r="P117" s="255"/>
      <c r="Q117" s="255"/>
      <c r="R117" s="255"/>
      <c r="S117" s="255"/>
      <c r="T117" s="18"/>
      <c r="U117" s="1"/>
    </row>
    <row r="118" spans="2:23" s="12" customFormat="1" ht="6.75" customHeight="1" x14ac:dyDescent="0.2">
      <c r="B118" s="5"/>
      <c r="C118" s="5"/>
      <c r="D118" s="5"/>
      <c r="E118" s="5"/>
      <c r="F118" s="5"/>
      <c r="G118" s="5"/>
      <c r="H118" s="5"/>
      <c r="I118" s="5"/>
      <c r="J118" s="5"/>
      <c r="K118" s="5"/>
      <c r="L118" s="5"/>
      <c r="M118" s="5"/>
      <c r="N118" s="5"/>
      <c r="O118" s="5"/>
      <c r="P118" s="5"/>
      <c r="Q118" s="5"/>
      <c r="R118" s="5"/>
      <c r="S118" s="65"/>
      <c r="T118" s="5"/>
      <c r="U118" s="1"/>
    </row>
    <row r="119" spans="2:23" s="12" customFormat="1" ht="15" customHeight="1" x14ac:dyDescent="0.2">
      <c r="B119" s="277" t="s">
        <v>124</v>
      </c>
      <c r="C119" s="277"/>
      <c r="D119" s="277"/>
      <c r="E119" s="277"/>
      <c r="F119" s="277"/>
      <c r="G119" s="277"/>
      <c r="H119" s="277"/>
      <c r="I119" s="277"/>
      <c r="J119" s="277"/>
      <c r="K119" s="277"/>
      <c r="L119" s="277"/>
      <c r="M119" s="277"/>
      <c r="N119" s="277"/>
      <c r="O119" s="277"/>
      <c r="P119" s="277"/>
      <c r="S119" s="54"/>
      <c r="U119" s="3" t="b">
        <v>0</v>
      </c>
      <c r="V119" s="14">
        <f>IF(U119=FALSE,0,1)</f>
        <v>0</v>
      </c>
    </row>
    <row r="120" spans="2:23" s="12" customFormat="1" ht="6.75" customHeight="1" x14ac:dyDescent="0.2">
      <c r="S120" s="19"/>
      <c r="U120" s="1"/>
      <c r="V120" s="14"/>
    </row>
    <row r="121" spans="2:23" s="12" customFormat="1" ht="15" customHeight="1" x14ac:dyDescent="0.2">
      <c r="B121" s="277" t="s">
        <v>125</v>
      </c>
      <c r="C121" s="277"/>
      <c r="D121" s="277"/>
      <c r="E121" s="277"/>
      <c r="F121" s="277"/>
      <c r="G121" s="277"/>
      <c r="H121" s="277"/>
      <c r="I121" s="277"/>
      <c r="J121" s="277"/>
      <c r="K121" s="277"/>
      <c r="L121" s="277"/>
      <c r="M121" s="277"/>
      <c r="N121" s="277"/>
      <c r="O121" s="277"/>
      <c r="P121" s="277"/>
      <c r="S121" s="54"/>
      <c r="U121" s="3" t="b">
        <v>0</v>
      </c>
      <c r="V121" s="14">
        <f>IF(U121=FALSE,0,1)</f>
        <v>0</v>
      </c>
    </row>
    <row r="122" spans="2:23" s="12" customFormat="1" ht="6.75" customHeight="1" x14ac:dyDescent="0.2">
      <c r="S122" s="19"/>
      <c r="U122" s="1"/>
      <c r="V122" s="14"/>
    </row>
    <row r="123" spans="2:23" s="12" customFormat="1" ht="15" customHeight="1" x14ac:dyDescent="0.2">
      <c r="B123" s="277" t="s">
        <v>126</v>
      </c>
      <c r="C123" s="277"/>
      <c r="D123" s="277"/>
      <c r="E123" s="277"/>
      <c r="F123" s="277"/>
      <c r="G123" s="277"/>
      <c r="H123" s="277"/>
      <c r="I123" s="277"/>
      <c r="J123" s="277"/>
      <c r="K123" s="277"/>
      <c r="L123" s="277"/>
      <c r="M123" s="277"/>
      <c r="N123" s="277"/>
      <c r="O123" s="277"/>
      <c r="P123" s="277"/>
      <c r="S123" s="54"/>
      <c r="U123" s="3" t="b">
        <v>0</v>
      </c>
      <c r="V123" s="14">
        <f>IF(U123=FALSE,0,1)</f>
        <v>0</v>
      </c>
    </row>
    <row r="124" spans="2:23" s="12" customFormat="1" ht="6.75" customHeight="1" x14ac:dyDescent="0.2">
      <c r="S124" s="19"/>
      <c r="U124" s="1"/>
      <c r="V124" s="14"/>
    </row>
    <row r="125" spans="2:23" s="12" customFormat="1" ht="15" customHeight="1" x14ac:dyDescent="0.2">
      <c r="B125" s="277" t="s">
        <v>127</v>
      </c>
      <c r="C125" s="277"/>
      <c r="D125" s="277"/>
      <c r="E125" s="277"/>
      <c r="F125" s="277"/>
      <c r="G125" s="277"/>
      <c r="H125" s="277"/>
      <c r="I125" s="277"/>
      <c r="J125" s="277"/>
      <c r="K125" s="277"/>
      <c r="L125" s="277"/>
      <c r="M125" s="277"/>
      <c r="N125" s="277"/>
      <c r="O125" s="277"/>
      <c r="P125" s="277"/>
      <c r="S125" s="54"/>
      <c r="U125" s="3" t="b">
        <v>0</v>
      </c>
      <c r="V125" s="14">
        <f>IF(U125=FALSE,0,1)</f>
        <v>0</v>
      </c>
    </row>
    <row r="126" spans="2:23" s="12" customFormat="1" ht="6.75" customHeight="1" x14ac:dyDescent="0.2">
      <c r="E126" s="71"/>
      <c r="F126" s="71"/>
      <c r="G126" s="71"/>
      <c r="H126" s="72"/>
      <c r="S126" s="19"/>
      <c r="U126" s="1"/>
      <c r="V126" s="14"/>
    </row>
    <row r="127" spans="2:23" s="12" customFormat="1" ht="15" customHeight="1" x14ac:dyDescent="0.2">
      <c r="B127" s="277" t="s">
        <v>128</v>
      </c>
      <c r="C127" s="277"/>
      <c r="D127" s="277"/>
      <c r="E127" s="277"/>
      <c r="F127" s="277"/>
      <c r="G127" s="277"/>
      <c r="H127" s="277"/>
      <c r="I127" s="277"/>
      <c r="J127" s="277"/>
      <c r="K127" s="277"/>
      <c r="L127" s="277"/>
      <c r="M127" s="277"/>
      <c r="N127" s="277"/>
      <c r="O127" s="277"/>
      <c r="P127" s="277"/>
      <c r="S127" s="54"/>
      <c r="U127" s="3" t="b">
        <v>0</v>
      </c>
      <c r="V127" s="14">
        <f>IF(U127=FALSE,0,1)</f>
        <v>0</v>
      </c>
    </row>
    <row r="128" spans="2:23" s="12" customFormat="1" ht="6.75" customHeight="1" x14ac:dyDescent="0.2">
      <c r="B128" s="14"/>
      <c r="C128" s="14"/>
      <c r="D128" s="14"/>
      <c r="E128" s="71"/>
      <c r="F128" s="71"/>
      <c r="G128" s="71"/>
      <c r="H128" s="72"/>
      <c r="S128" s="19"/>
      <c r="U128" s="1"/>
    </row>
    <row r="129" spans="2:22" x14ac:dyDescent="0.2">
      <c r="B129" s="255" t="s">
        <v>63</v>
      </c>
      <c r="C129" s="255"/>
      <c r="D129" s="255"/>
      <c r="E129" s="255"/>
      <c r="F129" s="255"/>
      <c r="G129" s="255"/>
      <c r="H129" s="255"/>
      <c r="I129" s="255"/>
      <c r="J129" s="255"/>
      <c r="K129" s="255"/>
      <c r="L129" s="255"/>
      <c r="M129" s="255"/>
      <c r="N129" s="255"/>
      <c r="O129" s="255"/>
      <c r="P129" s="255"/>
      <c r="Q129" s="255"/>
      <c r="R129" s="255"/>
      <c r="S129" s="255"/>
      <c r="T129" s="18"/>
    </row>
    <row r="130" spans="2:22" ht="6.75" customHeight="1" x14ac:dyDescent="0.2">
      <c r="B130" s="16"/>
      <c r="C130" s="16"/>
      <c r="D130" s="16"/>
      <c r="E130" s="16"/>
      <c r="F130" s="5"/>
      <c r="G130" s="5"/>
      <c r="H130" s="5"/>
      <c r="I130" s="5"/>
      <c r="J130" s="5"/>
      <c r="K130" s="5"/>
      <c r="L130" s="19"/>
      <c r="M130" s="19"/>
      <c r="N130" s="19"/>
      <c r="O130" s="5"/>
      <c r="P130" s="5"/>
      <c r="Q130" s="5"/>
      <c r="R130" s="5"/>
      <c r="S130" s="5"/>
      <c r="T130" s="5"/>
    </row>
    <row r="131" spans="2:22" ht="13.5" customHeight="1" x14ac:dyDescent="0.2">
      <c r="B131" s="73" t="s">
        <v>20</v>
      </c>
      <c r="C131" s="73"/>
      <c r="D131" s="73"/>
      <c r="E131" s="16"/>
      <c r="F131" s="5"/>
      <c r="G131" s="5"/>
      <c r="H131" s="5"/>
      <c r="I131" s="5"/>
      <c r="J131" s="5"/>
      <c r="K131" s="5"/>
      <c r="L131" s="19"/>
      <c r="M131" s="19"/>
      <c r="N131" s="19"/>
      <c r="O131" s="5"/>
      <c r="P131" s="5"/>
      <c r="Q131" s="5"/>
      <c r="R131" s="5"/>
      <c r="S131" s="5"/>
      <c r="T131" s="5"/>
    </row>
    <row r="132" spans="2:22" ht="6.75" customHeight="1" x14ac:dyDescent="0.2">
      <c r="B132" s="25"/>
      <c r="C132" s="25"/>
      <c r="D132" s="25"/>
      <c r="E132" s="16"/>
      <c r="F132" s="5"/>
      <c r="G132" s="5"/>
      <c r="H132" s="5"/>
      <c r="I132" s="5"/>
      <c r="J132" s="5"/>
      <c r="K132" s="5"/>
      <c r="L132" s="19"/>
      <c r="M132" s="19"/>
      <c r="N132" s="19"/>
      <c r="O132" s="5"/>
      <c r="P132" s="5"/>
      <c r="Q132" s="5"/>
      <c r="R132" s="5"/>
      <c r="S132" s="5"/>
      <c r="T132" s="5"/>
    </row>
    <row r="133" spans="2:22" ht="15" customHeight="1" x14ac:dyDescent="0.2">
      <c r="C133" s="299" t="s">
        <v>222</v>
      </c>
      <c r="D133" s="299"/>
      <c r="E133" s="299"/>
      <c r="F133" s="299"/>
      <c r="G133" s="299"/>
      <c r="H133" s="299"/>
      <c r="I133" s="299"/>
      <c r="J133" s="299"/>
      <c r="K133" s="299"/>
      <c r="L133" s="299"/>
      <c r="M133" s="299"/>
      <c r="N133" s="299"/>
      <c r="O133" s="299"/>
      <c r="P133" s="299"/>
      <c r="Q133" s="41"/>
      <c r="R133" s="293">
        <v>700.24</v>
      </c>
      <c r="S133" s="294"/>
    </row>
    <row r="134" spans="2:22" ht="6.75" customHeight="1" x14ac:dyDescent="0.2">
      <c r="C134" s="4"/>
      <c r="D134" s="4"/>
      <c r="E134" s="4"/>
      <c r="F134" s="28"/>
      <c r="G134" s="28"/>
      <c r="H134" s="28"/>
      <c r="I134" s="28"/>
      <c r="J134" s="28"/>
      <c r="K134" s="28"/>
      <c r="L134" s="28"/>
      <c r="M134" s="28"/>
      <c r="N134" s="28"/>
      <c r="O134" s="28"/>
      <c r="P134" s="28"/>
      <c r="Q134" s="5"/>
      <c r="R134" s="5"/>
      <c r="S134" s="5"/>
    </row>
    <row r="135" spans="2:22" ht="15" customHeight="1" x14ac:dyDescent="0.2">
      <c r="C135" s="299" t="s">
        <v>223</v>
      </c>
      <c r="D135" s="299"/>
      <c r="E135" s="291"/>
      <c r="F135" s="291"/>
      <c r="G135" s="291"/>
      <c r="H135" s="291"/>
      <c r="I135" s="291"/>
      <c r="J135" s="291"/>
      <c r="K135" s="291"/>
      <c r="L135" s="291"/>
      <c r="M135" s="291"/>
      <c r="N135" s="291"/>
      <c r="O135" s="291"/>
      <c r="P135" s="291"/>
      <c r="Q135" s="41"/>
      <c r="R135" s="293">
        <v>59166800</v>
      </c>
      <c r="S135" s="294"/>
      <c r="T135" s="74"/>
      <c r="V135" s="26"/>
    </row>
    <row r="136" spans="2:22" ht="6.75" customHeight="1" x14ac:dyDescent="0.2">
      <c r="C136" s="4"/>
      <c r="D136" s="4"/>
      <c r="E136" s="4"/>
      <c r="F136" s="28"/>
      <c r="G136" s="28"/>
      <c r="H136" s="28"/>
      <c r="I136" s="28"/>
      <c r="J136" s="28"/>
      <c r="K136" s="28"/>
      <c r="L136" s="28"/>
      <c r="M136" s="28"/>
      <c r="N136" s="28"/>
      <c r="O136" s="28"/>
      <c r="P136" s="28"/>
      <c r="Q136" s="5"/>
      <c r="R136" s="5"/>
      <c r="S136" s="5"/>
    </row>
    <row r="137" spans="2:22" ht="15" customHeight="1" x14ac:dyDescent="0.2">
      <c r="C137" s="285" t="s">
        <v>129</v>
      </c>
      <c r="D137" s="285"/>
      <c r="E137" s="291"/>
      <c r="F137" s="291"/>
      <c r="G137" s="291"/>
      <c r="H137" s="291"/>
      <c r="I137" s="291"/>
      <c r="J137" s="291"/>
      <c r="K137" s="291"/>
      <c r="L137" s="291"/>
      <c r="M137" s="291"/>
      <c r="N137" s="291"/>
      <c r="O137" s="291"/>
      <c r="P137" s="291"/>
      <c r="Q137" s="12"/>
      <c r="R137" s="262" t="str">
        <f>IF(U55=1,Tabelas!D4,IF(U55=2,Tabelas!D5,IF(U55=3,Tabelas!D6,IF(U55=4,Tabelas!D7,IF(U55=5,Tabelas!D8,IF(U55=6,Tabelas!D9,IF(U55=7,Tabelas!D10,"Preencher 3.")))))))</f>
        <v>Preencher 3.</v>
      </c>
      <c r="S137" s="263"/>
      <c r="T137" s="74"/>
    </row>
    <row r="138" spans="2:22" ht="6.75" customHeight="1" x14ac:dyDescent="0.2">
      <c r="C138" s="4"/>
      <c r="D138" s="4"/>
      <c r="E138" s="4"/>
      <c r="F138" s="28"/>
      <c r="G138" s="28"/>
      <c r="H138" s="28"/>
      <c r="I138" s="28"/>
      <c r="J138" s="28"/>
      <c r="K138" s="28"/>
      <c r="L138" s="28"/>
      <c r="M138" s="28"/>
      <c r="N138" s="28"/>
      <c r="O138" s="28"/>
      <c r="P138" s="28"/>
      <c r="Q138" s="5"/>
      <c r="R138" s="75"/>
      <c r="S138" s="75"/>
    </row>
    <row r="139" spans="2:22" ht="24" customHeight="1" x14ac:dyDescent="0.2">
      <c r="C139" s="276" t="s">
        <v>130</v>
      </c>
      <c r="D139" s="276"/>
      <c r="E139" s="295"/>
      <c r="F139" s="295"/>
      <c r="G139" s="295"/>
      <c r="H139" s="295"/>
      <c r="I139" s="295"/>
      <c r="J139" s="295"/>
      <c r="K139" s="295"/>
      <c r="L139" s="295"/>
      <c r="M139" s="295"/>
      <c r="N139" s="295"/>
      <c r="O139" s="295"/>
      <c r="P139" s="295"/>
      <c r="Q139" s="76"/>
      <c r="R139" s="262" t="str">
        <f>IF(U55=1,Tabelas!F4,IF(U55=2,Tabelas!F5,IF(U55=3,Tabelas!F6,IF(U55=4,Tabelas!F7,IF(U55=5,Tabelas!F8,IF(U55=6,Tabelas!F9,IF(U55=7,Tabelas!F10,"Preencher 3.")))))))</f>
        <v>Preencher 3.</v>
      </c>
      <c r="S139" s="263"/>
      <c r="T139" s="74"/>
    </row>
    <row r="140" spans="2:22" ht="6.75" customHeight="1" x14ac:dyDescent="0.2">
      <c r="C140" s="4"/>
      <c r="D140" s="4"/>
      <c r="E140" s="4"/>
      <c r="F140" s="28"/>
      <c r="G140" s="28"/>
      <c r="H140" s="28"/>
      <c r="I140" s="28"/>
      <c r="J140" s="28"/>
      <c r="K140" s="28"/>
      <c r="L140" s="28"/>
      <c r="M140" s="28"/>
      <c r="N140" s="28"/>
      <c r="O140" s="28"/>
      <c r="P140" s="28"/>
      <c r="Q140" s="5"/>
      <c r="R140" s="75"/>
      <c r="S140" s="75"/>
    </row>
    <row r="141" spans="2:22" ht="24" customHeight="1" x14ac:dyDescent="0.2">
      <c r="C141" s="276" t="s">
        <v>131</v>
      </c>
      <c r="D141" s="276"/>
      <c r="E141" s="295"/>
      <c r="F141" s="295"/>
      <c r="G141" s="295"/>
      <c r="H141" s="295"/>
      <c r="I141" s="295"/>
      <c r="J141" s="295"/>
      <c r="K141" s="295"/>
      <c r="L141" s="295"/>
      <c r="M141" s="295"/>
      <c r="N141" s="295"/>
      <c r="O141" s="295"/>
      <c r="P141" s="295"/>
      <c r="Q141" s="76"/>
      <c r="R141" s="262" t="str">
        <f>IF(SUM(Tabelas!M4:M10)=0,"Preencher 3.",SUM(Tabelas!M4:M10))</f>
        <v>Preencher 3.</v>
      </c>
      <c r="S141" s="263"/>
    </row>
    <row r="142" spans="2:22" ht="6.75" customHeight="1" x14ac:dyDescent="0.2">
      <c r="C142" s="4"/>
      <c r="D142" s="4"/>
      <c r="E142" s="4"/>
      <c r="F142" s="28"/>
      <c r="G142" s="28"/>
      <c r="H142" s="28"/>
      <c r="I142" s="28"/>
      <c r="J142" s="28"/>
      <c r="K142" s="28"/>
      <c r="L142" s="28"/>
      <c r="M142" s="28"/>
      <c r="N142" s="28"/>
      <c r="O142" s="28"/>
      <c r="P142" s="28"/>
      <c r="Q142" s="5"/>
      <c r="R142" s="75"/>
      <c r="S142" s="75"/>
    </row>
    <row r="143" spans="2:22" ht="15" customHeight="1" x14ac:dyDescent="0.2">
      <c r="C143" s="285" t="s">
        <v>132</v>
      </c>
      <c r="D143" s="285"/>
      <c r="E143" s="291"/>
      <c r="F143" s="291"/>
      <c r="G143" s="291"/>
      <c r="H143" s="291"/>
      <c r="I143" s="291"/>
      <c r="J143" s="291"/>
      <c r="K143" s="291"/>
      <c r="L143" s="291"/>
      <c r="M143" s="291"/>
      <c r="N143" s="291"/>
      <c r="O143" s="291"/>
      <c r="P143" s="291"/>
      <c r="Q143" s="41"/>
      <c r="R143" s="269" t="str">
        <f>IF(U71=1,Tabelas!P4,IF(U71=2,Tabelas!P5,IF(U71=3,Tabelas!P6,"Preencher 4.")))</f>
        <v>Preencher 4.</v>
      </c>
      <c r="S143" s="270"/>
      <c r="T143" s="77"/>
    </row>
    <row r="144" spans="2:22" ht="6.75" customHeight="1" x14ac:dyDescent="0.2">
      <c r="C144" s="4"/>
      <c r="D144" s="4"/>
      <c r="E144" s="4"/>
      <c r="F144" s="28"/>
      <c r="G144" s="28"/>
      <c r="H144" s="28"/>
      <c r="I144" s="28"/>
      <c r="J144" s="28"/>
      <c r="K144" s="28"/>
      <c r="L144" s="28"/>
      <c r="M144" s="28"/>
      <c r="N144" s="28"/>
      <c r="O144" s="28"/>
      <c r="P144" s="28"/>
      <c r="Q144" s="5"/>
      <c r="R144" s="75"/>
      <c r="S144" s="75"/>
    </row>
    <row r="145" spans="2:20" ht="15" customHeight="1" x14ac:dyDescent="0.2">
      <c r="C145" s="285" t="s">
        <v>133</v>
      </c>
      <c r="D145" s="285"/>
      <c r="E145" s="291"/>
      <c r="F145" s="291"/>
      <c r="G145" s="291"/>
      <c r="H145" s="291"/>
      <c r="I145" s="291"/>
      <c r="J145" s="291"/>
      <c r="K145" s="291"/>
      <c r="L145" s="291"/>
      <c r="M145" s="291"/>
      <c r="N145" s="291"/>
      <c r="O145" s="291"/>
      <c r="P145" s="291"/>
      <c r="Q145" s="76"/>
      <c r="R145" s="269" t="str">
        <f>IF(U79=1,Tabelas!S4,IF(U79=2,Tabelas!S5,IF(U79=3,Tabelas!S6,IF(U79=4,Tabelas!S7,"Preencher 5."))))</f>
        <v>Preencher 5.</v>
      </c>
      <c r="S145" s="270"/>
      <c r="T145" s="77"/>
    </row>
    <row r="146" spans="2:20" ht="6.75" customHeight="1" x14ac:dyDescent="0.2">
      <c r="C146" s="4"/>
      <c r="D146" s="4"/>
      <c r="E146" s="4"/>
      <c r="F146" s="28"/>
      <c r="G146" s="28"/>
      <c r="H146" s="28"/>
      <c r="I146" s="28"/>
      <c r="J146" s="28"/>
      <c r="K146" s="28"/>
      <c r="L146" s="28"/>
      <c r="M146" s="28"/>
      <c r="N146" s="28"/>
      <c r="O146" s="28"/>
      <c r="P146" s="28"/>
      <c r="Q146" s="5"/>
      <c r="R146" s="75"/>
      <c r="S146" s="75"/>
    </row>
    <row r="147" spans="2:20" ht="15" customHeight="1" x14ac:dyDescent="0.2">
      <c r="C147" s="276" t="s">
        <v>134</v>
      </c>
      <c r="D147" s="276"/>
      <c r="E147" s="295"/>
      <c r="F147" s="295"/>
      <c r="G147" s="295"/>
      <c r="H147" s="295"/>
      <c r="I147" s="295"/>
      <c r="J147" s="295"/>
      <c r="K147" s="295"/>
      <c r="L147" s="295"/>
      <c r="M147" s="295"/>
      <c r="N147" s="295"/>
      <c r="O147" s="295"/>
      <c r="P147" s="295"/>
      <c r="Q147" s="41"/>
      <c r="R147" s="269" t="str">
        <f>IF(U47=1,Tabelas!V4,IF(U47=2,Tabelas!V5,IF(U47=3,Tabelas!V6,"Preencher 2.")))</f>
        <v>Preencher 2.</v>
      </c>
      <c r="S147" s="270"/>
      <c r="T147" s="77"/>
    </row>
    <row r="148" spans="2:20" ht="7.5" customHeight="1" x14ac:dyDescent="0.2">
      <c r="B148" s="22"/>
      <c r="E148" s="22"/>
      <c r="F148" s="22"/>
      <c r="G148" s="22"/>
      <c r="H148" s="22"/>
      <c r="I148" s="22"/>
      <c r="J148" s="22"/>
      <c r="K148" s="22"/>
      <c r="L148" s="22"/>
      <c r="M148" s="22"/>
      <c r="N148" s="22"/>
      <c r="O148" s="22"/>
      <c r="P148" s="22"/>
      <c r="Q148" s="22"/>
      <c r="R148" s="22"/>
      <c r="S148" s="78"/>
      <c r="T148" s="78"/>
    </row>
    <row r="149" spans="2:20" ht="14.25" customHeight="1" x14ac:dyDescent="0.2">
      <c r="B149" s="73" t="s">
        <v>21</v>
      </c>
      <c r="C149" s="73"/>
      <c r="D149" s="73"/>
      <c r="E149" s="16"/>
      <c r="F149" s="5"/>
      <c r="G149" s="5"/>
      <c r="H149" s="5"/>
      <c r="I149" s="5"/>
      <c r="J149" s="5"/>
      <c r="K149" s="5"/>
      <c r="L149" s="19"/>
      <c r="M149" s="19"/>
      <c r="N149" s="19"/>
      <c r="O149" s="5"/>
      <c r="P149" s="5"/>
      <c r="Q149" s="5"/>
      <c r="R149" s="5"/>
      <c r="S149" s="75"/>
      <c r="T149" s="75"/>
    </row>
    <row r="150" spans="2:20" ht="6.75" customHeight="1" x14ac:dyDescent="0.2">
      <c r="B150" s="16"/>
      <c r="C150" s="16"/>
      <c r="D150" s="16"/>
      <c r="E150" s="16"/>
      <c r="F150" s="5"/>
      <c r="G150" s="5"/>
      <c r="H150" s="5"/>
      <c r="I150" s="5"/>
      <c r="J150" s="5"/>
      <c r="K150" s="5"/>
      <c r="L150" s="19"/>
      <c r="M150" s="19"/>
      <c r="N150" s="19"/>
      <c r="O150" s="5"/>
      <c r="P150" s="5"/>
      <c r="Q150" s="5"/>
      <c r="R150" s="5"/>
      <c r="S150" s="75"/>
      <c r="T150" s="75"/>
    </row>
    <row r="151" spans="2:20" ht="15" customHeight="1" x14ac:dyDescent="0.2">
      <c r="C151" s="276" t="s">
        <v>135</v>
      </c>
      <c r="D151" s="276"/>
      <c r="E151" s="276"/>
      <c r="F151" s="276"/>
      <c r="G151" s="276"/>
      <c r="H151" s="276"/>
      <c r="I151" s="276"/>
      <c r="J151" s="276"/>
      <c r="K151" s="276"/>
      <c r="L151" s="276"/>
      <c r="M151" s="276"/>
      <c r="N151" s="276"/>
      <c r="O151" s="276"/>
      <c r="P151" s="276"/>
      <c r="Q151" s="41"/>
      <c r="R151" s="262" t="str">
        <f>IF(U55=1,1,IF(U55=2,0.75,IF(U55=3,0.75,IF(U55=4,0.5,IF(U55=5,0.25,IF(U55=6,0.25,IF(U55=7,0.25,"Preencher 3.")))))))</f>
        <v>Preencher 3.</v>
      </c>
      <c r="S151" s="263"/>
    </row>
    <row r="152" spans="2:20" ht="6.75" customHeight="1" x14ac:dyDescent="0.2">
      <c r="C152" s="4"/>
      <c r="D152" s="4"/>
      <c r="E152" s="4"/>
      <c r="F152" s="28"/>
      <c r="G152" s="28"/>
      <c r="H152" s="28"/>
      <c r="I152" s="28"/>
      <c r="J152" s="28"/>
      <c r="K152" s="28"/>
      <c r="L152" s="28"/>
      <c r="M152" s="28"/>
      <c r="N152" s="28"/>
      <c r="O152" s="28"/>
      <c r="P152" s="28"/>
      <c r="Q152" s="5"/>
      <c r="R152" s="75"/>
      <c r="S152" s="75"/>
    </row>
    <row r="153" spans="2:20" ht="15" customHeight="1" x14ac:dyDescent="0.2">
      <c r="C153" s="276" t="s">
        <v>136</v>
      </c>
      <c r="D153" s="276"/>
      <c r="E153" s="276"/>
      <c r="F153" s="276"/>
      <c r="G153" s="276"/>
      <c r="H153" s="276"/>
      <c r="I153" s="276"/>
      <c r="J153" s="276"/>
      <c r="K153" s="276"/>
      <c r="L153" s="276"/>
      <c r="M153" s="276"/>
      <c r="N153" s="276"/>
      <c r="O153" s="276"/>
      <c r="P153" s="276"/>
      <c r="Q153" s="41"/>
      <c r="R153" s="262" t="str">
        <f>IF(U99=1,0.1,IF(U99=2,0.25,IF(U99=3,0.5,IF(U99=4,0.1,IF(U99=5,1,"Preencher 7.")))))</f>
        <v>Preencher 7.</v>
      </c>
      <c r="S153" s="263"/>
    </row>
    <row r="154" spans="2:20" ht="6.75" customHeight="1" x14ac:dyDescent="0.2">
      <c r="C154" s="4"/>
      <c r="D154" s="4"/>
      <c r="E154" s="4"/>
      <c r="F154" s="28"/>
      <c r="G154" s="28"/>
      <c r="H154" s="28"/>
      <c r="I154" s="28"/>
      <c r="J154" s="28"/>
      <c r="K154" s="28"/>
      <c r="L154" s="28"/>
      <c r="M154" s="28"/>
      <c r="N154" s="28"/>
      <c r="O154" s="28"/>
      <c r="P154" s="28"/>
      <c r="Q154" s="5"/>
      <c r="R154" s="75"/>
      <c r="S154" s="75"/>
    </row>
    <row r="155" spans="2:20" ht="15" customHeight="1" x14ac:dyDescent="0.2">
      <c r="C155" s="276" t="s">
        <v>137</v>
      </c>
      <c r="D155" s="276"/>
      <c r="E155" s="276"/>
      <c r="F155" s="276"/>
      <c r="G155" s="276"/>
      <c r="H155" s="276"/>
      <c r="I155" s="276"/>
      <c r="J155" s="276"/>
      <c r="K155" s="276"/>
      <c r="L155" s="276"/>
      <c r="M155" s="276"/>
      <c r="N155" s="276"/>
      <c r="O155" s="276"/>
      <c r="P155" s="276"/>
      <c r="Q155" s="41"/>
      <c r="R155" s="262">
        <f>0.1*R111</f>
        <v>0</v>
      </c>
      <c r="S155" s="263"/>
    </row>
    <row r="156" spans="2:20" ht="6.75" customHeight="1" x14ac:dyDescent="0.2">
      <c r="C156" s="28"/>
      <c r="D156" s="28"/>
      <c r="E156" s="28"/>
      <c r="F156" s="28"/>
      <c r="G156" s="28"/>
      <c r="H156" s="28"/>
      <c r="I156" s="28"/>
      <c r="J156" s="28"/>
      <c r="K156" s="28"/>
      <c r="L156" s="28"/>
      <c r="M156" s="28"/>
      <c r="N156" s="28"/>
      <c r="O156" s="28"/>
      <c r="P156" s="28"/>
      <c r="Q156" s="5"/>
      <c r="R156" s="75"/>
      <c r="S156" s="75"/>
    </row>
    <row r="157" spans="2:20" ht="15" customHeight="1" x14ac:dyDescent="0.2">
      <c r="C157" s="276" t="s">
        <v>138</v>
      </c>
      <c r="D157" s="276"/>
      <c r="E157" s="276"/>
      <c r="F157" s="276"/>
      <c r="G157" s="276"/>
      <c r="H157" s="276"/>
      <c r="I157" s="276"/>
      <c r="J157" s="276"/>
      <c r="K157" s="276"/>
      <c r="L157" s="276"/>
      <c r="M157" s="276"/>
      <c r="N157" s="276"/>
      <c r="O157" s="276"/>
      <c r="P157" s="276"/>
      <c r="Q157" s="41"/>
      <c r="R157" s="262">
        <f>0.01*SUM(V119:V127)</f>
        <v>0</v>
      </c>
      <c r="S157" s="263"/>
    </row>
    <row r="158" spans="2:20" ht="6.75" customHeight="1" x14ac:dyDescent="0.2">
      <c r="B158" s="79"/>
      <c r="C158" s="79"/>
      <c r="D158" s="79"/>
      <c r="E158" s="80"/>
      <c r="F158" s="80"/>
      <c r="G158" s="80"/>
      <c r="H158" s="80"/>
      <c r="I158" s="80"/>
      <c r="J158" s="80"/>
      <c r="K158" s="80"/>
      <c r="L158" s="80"/>
      <c r="M158" s="80"/>
      <c r="N158" s="80"/>
      <c r="O158" s="80"/>
      <c r="P158" s="80"/>
      <c r="Q158" s="80"/>
      <c r="R158" s="80"/>
      <c r="S158" s="19"/>
      <c r="T158" s="19"/>
    </row>
    <row r="159" spans="2:20" ht="15" customHeight="1" x14ac:dyDescent="0.2">
      <c r="B159" s="255" t="s">
        <v>64</v>
      </c>
      <c r="C159" s="255"/>
      <c r="D159" s="255"/>
      <c r="E159" s="255"/>
      <c r="F159" s="255"/>
      <c r="G159" s="255"/>
      <c r="H159" s="255"/>
      <c r="I159" s="255"/>
      <c r="J159" s="255"/>
      <c r="K159" s="255"/>
      <c r="L159" s="255"/>
      <c r="M159" s="255"/>
      <c r="N159" s="255"/>
      <c r="O159" s="255"/>
      <c r="P159" s="255"/>
      <c r="Q159" s="255"/>
      <c r="R159" s="255"/>
      <c r="S159" s="255"/>
      <c r="T159" s="19"/>
    </row>
    <row r="160" spans="2:20" s="1" customFormat="1" ht="11.25" x14ac:dyDescent="0.2">
      <c r="B160" s="14"/>
      <c r="C160" s="14"/>
      <c r="D160" s="14"/>
      <c r="E160" s="14"/>
      <c r="F160" s="14"/>
      <c r="G160" s="14"/>
      <c r="H160" s="14"/>
      <c r="I160" s="14"/>
      <c r="J160" s="14"/>
      <c r="K160" s="14"/>
      <c r="L160" s="14"/>
      <c r="M160" s="14"/>
      <c r="N160" s="14"/>
      <c r="O160" s="14"/>
      <c r="P160" s="14"/>
      <c r="Q160" s="14"/>
      <c r="R160" s="14"/>
      <c r="S160" s="14"/>
      <c r="T160" s="14"/>
    </row>
    <row r="161" spans="2:36" s="1" customFormat="1" ht="11.25" x14ac:dyDescent="0.2">
      <c r="B161" s="14"/>
      <c r="C161" s="14"/>
      <c r="D161" s="14"/>
      <c r="E161" s="14"/>
      <c r="F161" s="14"/>
      <c r="G161" s="14"/>
      <c r="H161" s="14"/>
      <c r="I161" s="14"/>
      <c r="J161" s="14"/>
      <c r="K161" s="14"/>
      <c r="L161" s="14"/>
      <c r="M161" s="14"/>
      <c r="N161" s="14"/>
      <c r="O161" s="14"/>
      <c r="P161" s="14"/>
      <c r="Q161" s="14"/>
      <c r="R161" s="14"/>
      <c r="S161" s="14"/>
      <c r="T161" s="14"/>
    </row>
    <row r="162" spans="2:36" s="1" customFormat="1" ht="11.25" x14ac:dyDescent="0.2">
      <c r="B162" s="14"/>
      <c r="C162" s="14"/>
      <c r="D162" s="14"/>
      <c r="E162" s="14"/>
      <c r="F162" s="14"/>
      <c r="G162" s="14"/>
      <c r="H162" s="14"/>
      <c r="I162" s="14"/>
      <c r="J162" s="14"/>
      <c r="K162" s="14"/>
      <c r="L162" s="14"/>
      <c r="M162" s="14"/>
      <c r="N162" s="14"/>
      <c r="O162" s="14"/>
      <c r="P162" s="14"/>
      <c r="Q162" s="14"/>
      <c r="R162" s="14"/>
      <c r="S162" s="14"/>
      <c r="T162" s="14"/>
    </row>
    <row r="163" spans="2:36" x14ac:dyDescent="0.2">
      <c r="B163" s="5"/>
      <c r="C163" s="5"/>
      <c r="D163" s="5"/>
      <c r="E163" s="5"/>
      <c r="F163" s="5"/>
      <c r="G163" s="5"/>
      <c r="H163" s="5"/>
      <c r="I163" s="5"/>
      <c r="J163" s="5"/>
      <c r="K163" s="5"/>
      <c r="L163" s="5"/>
      <c r="M163" s="5"/>
      <c r="N163" s="5"/>
      <c r="O163" s="5"/>
      <c r="P163" s="81" t="s">
        <v>103</v>
      </c>
      <c r="Q163" s="5"/>
      <c r="R163" s="284" t="str">
        <f>IF(OR(ISBLANK(R23),R33="Preencher 1.",R137="Preencher 3.",R139="Preencher 3.",R141="Preencher 3.",R143="Preencher 4.",R145="Preencher 5.",R147="Preencher 2."),"Preencher",R133*R33*R141*R143*R145*R147*0.001+0.5*R139*R135*(R23/10000)/R137)</f>
        <v>Preencher</v>
      </c>
      <c r="S163" s="284"/>
      <c r="T163" s="5"/>
    </row>
    <row r="164" spans="2:36" s="1" customFormat="1" ht="11.25" x14ac:dyDescent="0.2">
      <c r="B164" s="14"/>
      <c r="C164" s="14"/>
      <c r="D164" s="14"/>
      <c r="E164" s="14"/>
      <c r="F164" s="4"/>
      <c r="G164" s="4"/>
      <c r="H164" s="4"/>
      <c r="I164" s="4"/>
      <c r="J164" s="23"/>
      <c r="K164" s="82"/>
      <c r="L164" s="82"/>
      <c r="M164" s="82"/>
      <c r="N164" s="41"/>
      <c r="O164" s="14"/>
      <c r="P164" s="14"/>
      <c r="Q164" s="14"/>
      <c r="R164" s="14"/>
      <c r="S164" s="14"/>
      <c r="T164" s="14"/>
    </row>
    <row r="165" spans="2:36" s="1" customFormat="1" ht="6.75" customHeight="1" x14ac:dyDescent="0.2">
      <c r="B165" s="14"/>
      <c r="C165" s="14"/>
      <c r="D165" s="14"/>
      <c r="E165" s="14"/>
      <c r="F165" s="83"/>
      <c r="G165" s="83"/>
      <c r="H165" s="83"/>
      <c r="I165" s="83"/>
      <c r="J165" s="83"/>
      <c r="K165" s="84"/>
      <c r="L165" s="85"/>
      <c r="M165" s="85"/>
      <c r="N165" s="5"/>
      <c r="O165" s="86"/>
      <c r="P165" s="14"/>
      <c r="Q165" s="14"/>
      <c r="R165" s="14"/>
      <c r="S165" s="14"/>
      <c r="T165" s="87"/>
    </row>
    <row r="166" spans="2:36" ht="15" customHeight="1" x14ac:dyDescent="0.2">
      <c r="B166" s="298" t="s">
        <v>65</v>
      </c>
      <c r="C166" s="298"/>
      <c r="D166" s="298"/>
      <c r="E166" s="298"/>
      <c r="F166" s="298"/>
      <c r="G166" s="298"/>
      <c r="H166" s="298"/>
      <c r="I166" s="298"/>
      <c r="J166" s="298"/>
      <c r="K166" s="298"/>
      <c r="L166" s="298"/>
      <c r="M166" s="298"/>
      <c r="N166" s="298"/>
      <c r="O166" s="298"/>
      <c r="P166" s="298"/>
      <c r="Q166" s="298"/>
      <c r="R166" s="298"/>
      <c r="S166" s="298"/>
      <c r="T166" s="11"/>
    </row>
    <row r="167" spans="2:36" ht="6" customHeight="1" x14ac:dyDescent="0.2">
      <c r="B167" s="5"/>
      <c r="C167" s="5"/>
      <c r="D167" s="5"/>
      <c r="E167" s="19"/>
      <c r="F167" s="19"/>
      <c r="G167" s="19"/>
      <c r="H167" s="19"/>
      <c r="I167" s="19"/>
      <c r="J167" s="19"/>
      <c r="K167" s="5"/>
      <c r="L167" s="5"/>
      <c r="M167" s="5"/>
      <c r="N167" s="5"/>
      <c r="O167" s="19"/>
      <c r="P167" s="19"/>
      <c r="Q167" s="5"/>
      <c r="R167" s="5"/>
      <c r="S167" s="5"/>
      <c r="T167" s="5"/>
    </row>
    <row r="168" spans="2:36" ht="12.75" customHeight="1" x14ac:dyDescent="0.2">
      <c r="C168" s="11" t="s">
        <v>66</v>
      </c>
      <c r="D168" s="11"/>
      <c r="E168" s="19"/>
      <c r="F168" s="19"/>
      <c r="G168" s="19"/>
      <c r="H168" s="19"/>
      <c r="I168" s="19"/>
      <c r="J168" s="19"/>
      <c r="K168" s="5"/>
      <c r="L168" s="5"/>
      <c r="M168" s="5"/>
      <c r="N168" s="5"/>
      <c r="O168" s="19"/>
      <c r="P168" s="19"/>
      <c r="Q168" s="5"/>
      <c r="R168" s="5"/>
      <c r="S168" s="5"/>
      <c r="T168" s="5"/>
    </row>
    <row r="169" spans="2:36" ht="6.75" customHeight="1" x14ac:dyDescent="0.25">
      <c r="E169" s="5"/>
      <c r="F169" s="5"/>
      <c r="G169" s="5"/>
      <c r="H169" s="5"/>
      <c r="I169" s="5"/>
      <c r="J169" s="5"/>
      <c r="K169" s="5"/>
      <c r="L169" s="5"/>
      <c r="M169" s="5"/>
      <c r="N169" s="5"/>
      <c r="O169" s="5"/>
      <c r="P169" s="5"/>
      <c r="Q169" s="5"/>
      <c r="R169" s="5"/>
      <c r="S169" s="5"/>
      <c r="T169" s="5"/>
      <c r="AA169" s="88"/>
      <c r="AB169" s="88"/>
      <c r="AC169" s="88"/>
      <c r="AD169" s="88"/>
      <c r="AE169" s="88"/>
      <c r="AF169" s="88"/>
      <c r="AG169" s="88"/>
      <c r="AH169" s="278"/>
      <c r="AI169" s="278"/>
      <c r="AJ169" s="89"/>
    </row>
    <row r="170" spans="2:36" ht="15" customHeight="1" x14ac:dyDescent="0.25">
      <c r="B170" s="5"/>
      <c r="C170" s="5"/>
      <c r="D170" s="5"/>
      <c r="E170" s="5"/>
      <c r="F170" s="5"/>
      <c r="G170" s="5"/>
      <c r="H170" s="5"/>
      <c r="I170" s="5"/>
      <c r="J170" s="5"/>
      <c r="K170" s="5"/>
      <c r="L170" s="5"/>
      <c r="M170" s="5"/>
      <c r="N170" s="5"/>
      <c r="O170" s="5"/>
      <c r="P170" s="5"/>
      <c r="Q170" s="5"/>
      <c r="R170" s="5"/>
      <c r="S170" s="5"/>
      <c r="T170" s="5"/>
      <c r="AA170" s="88"/>
      <c r="AB170" s="88"/>
      <c r="AC170" s="88"/>
      <c r="AD170" s="88"/>
      <c r="AE170" s="88"/>
      <c r="AF170" s="88"/>
      <c r="AG170" s="88"/>
      <c r="AH170" s="88"/>
      <c r="AI170" s="88"/>
      <c r="AJ170" s="89"/>
    </row>
    <row r="171" spans="2:36" ht="15" customHeight="1" x14ac:dyDescent="0.25">
      <c r="B171" s="5"/>
      <c r="C171" s="5"/>
      <c r="D171" s="5"/>
      <c r="E171" s="5"/>
      <c r="F171" s="5"/>
      <c r="G171" s="5"/>
      <c r="H171" s="5"/>
      <c r="I171" s="5"/>
      <c r="J171" s="5"/>
      <c r="K171" s="5"/>
      <c r="L171" s="5"/>
      <c r="M171" s="5"/>
      <c r="N171" s="5"/>
      <c r="O171" s="5"/>
      <c r="P171" s="81" t="s">
        <v>99</v>
      </c>
      <c r="Q171" s="5"/>
      <c r="R171" s="284" t="str">
        <f>IF(OR(R151="Preencher 3.",R153="Preencher 7.",R43="Preencher 1."),"Preencher",IF(R43&gt;0,R151*R153*R43*R133/5,0))</f>
        <v>Preencher</v>
      </c>
      <c r="S171" s="284"/>
      <c r="T171" s="5"/>
      <c r="AA171" s="88"/>
      <c r="AB171" s="88"/>
      <c r="AC171" s="90"/>
      <c r="AD171" s="90"/>
      <c r="AE171" s="90"/>
      <c r="AF171" s="90"/>
      <c r="AG171" s="90"/>
      <c r="AH171" s="279"/>
      <c r="AI171" s="279"/>
      <c r="AJ171" s="89"/>
    </row>
    <row r="172" spans="2:36" x14ac:dyDescent="0.2">
      <c r="B172" s="5"/>
      <c r="C172" s="5"/>
      <c r="D172" s="5"/>
      <c r="E172" s="5"/>
      <c r="F172" s="5"/>
      <c r="G172" s="5"/>
      <c r="H172" s="5"/>
      <c r="I172" s="5"/>
      <c r="J172" s="5"/>
      <c r="K172" s="5"/>
      <c r="L172" s="5"/>
      <c r="M172" s="5"/>
      <c r="N172" s="5"/>
      <c r="O172" s="5"/>
      <c r="P172" s="5"/>
      <c r="Q172" s="5"/>
      <c r="R172" s="5"/>
      <c r="S172" s="5"/>
      <c r="T172" s="5"/>
      <c r="V172" s="7"/>
    </row>
    <row r="173" spans="2:36" ht="7.5" customHeight="1" x14ac:dyDescent="0.2">
      <c r="B173" s="5"/>
      <c r="C173" s="5"/>
      <c r="D173" s="5"/>
      <c r="E173" s="5"/>
      <c r="F173" s="5"/>
      <c r="G173" s="5"/>
      <c r="H173" s="5"/>
      <c r="I173" s="5"/>
      <c r="J173" s="5"/>
      <c r="K173" s="5"/>
      <c r="L173" s="5"/>
      <c r="M173" s="5"/>
      <c r="N173" s="5"/>
      <c r="O173" s="5"/>
      <c r="P173" s="5"/>
      <c r="Q173" s="5"/>
      <c r="R173" s="5"/>
      <c r="S173" s="5"/>
      <c r="T173" s="5"/>
      <c r="V173" s="7"/>
    </row>
    <row r="174" spans="2:36" ht="15" customHeight="1" x14ac:dyDescent="0.2">
      <c r="C174" s="11" t="s">
        <v>67</v>
      </c>
      <c r="D174" s="11"/>
      <c r="E174" s="11"/>
      <c r="F174" s="11"/>
      <c r="G174" s="11"/>
      <c r="H174" s="11"/>
      <c r="I174" s="11"/>
      <c r="J174" s="11"/>
      <c r="K174" s="11"/>
      <c r="L174" s="11"/>
      <c r="M174" s="11"/>
      <c r="N174" s="11"/>
      <c r="O174" s="11"/>
      <c r="P174" s="11"/>
      <c r="Q174" s="11"/>
      <c r="R174" s="11"/>
      <c r="S174" s="11"/>
      <c r="T174" s="11"/>
    </row>
    <row r="175" spans="2:36" s="1" customFormat="1" ht="6.75" customHeight="1" x14ac:dyDescent="0.2">
      <c r="I175" s="14"/>
      <c r="J175" s="14"/>
      <c r="K175" s="14"/>
      <c r="L175" s="14"/>
      <c r="M175" s="14"/>
      <c r="N175" s="14"/>
      <c r="O175" s="14"/>
      <c r="P175" s="14"/>
      <c r="Q175" s="14"/>
      <c r="R175" s="14"/>
      <c r="S175" s="14"/>
      <c r="T175" s="14"/>
    </row>
    <row r="176" spans="2:36" s="1" customFormat="1" ht="15" customHeight="1" x14ac:dyDescent="0.2">
      <c r="B176" s="14"/>
      <c r="C176" s="14"/>
      <c r="D176" s="14"/>
      <c r="E176" s="14"/>
      <c r="F176" s="14"/>
      <c r="G176" s="14"/>
      <c r="H176" s="14"/>
      <c r="I176" s="14"/>
      <c r="J176" s="14"/>
      <c r="K176" s="14"/>
      <c r="L176" s="14"/>
      <c r="M176" s="14"/>
      <c r="N176" s="14"/>
      <c r="O176" s="14"/>
      <c r="P176" s="14"/>
      <c r="Q176" s="14"/>
      <c r="R176" s="14"/>
      <c r="S176" s="14"/>
      <c r="T176" s="14"/>
    </row>
    <row r="177" spans="2:21" s="1" customFormat="1" ht="15" customHeight="1" x14ac:dyDescent="0.2">
      <c r="B177" s="14" t="s">
        <v>15</v>
      </c>
      <c r="C177" s="14"/>
      <c r="D177" s="14"/>
      <c r="E177" s="300"/>
      <c r="F177" s="300"/>
      <c r="G177" s="300"/>
      <c r="H177" s="301"/>
      <c r="I177" s="301"/>
      <c r="J177" s="301"/>
      <c r="K177" s="301"/>
      <c r="L177" s="14"/>
      <c r="M177" s="14"/>
      <c r="N177" s="14"/>
      <c r="O177" s="14"/>
      <c r="P177" s="14"/>
      <c r="Q177" s="14"/>
      <c r="R177" s="14"/>
      <c r="S177" s="14"/>
      <c r="T177" s="14"/>
    </row>
    <row r="178" spans="2:21" s="1" customFormat="1" x14ac:dyDescent="0.2">
      <c r="B178" s="14"/>
      <c r="C178" s="14"/>
      <c r="D178" s="14"/>
      <c r="E178" s="23"/>
      <c r="F178" s="23"/>
      <c r="G178" s="23"/>
      <c r="H178" s="82"/>
      <c r="I178" s="82"/>
      <c r="J178" s="82"/>
      <c r="K178" s="82"/>
      <c r="L178" s="14"/>
      <c r="M178" s="14"/>
      <c r="N178" s="14"/>
      <c r="O178" s="14"/>
      <c r="P178" s="81" t="s">
        <v>100</v>
      </c>
      <c r="Q178" s="14"/>
      <c r="R178" s="284">
        <f>IF(R115="Preencher 8.","Preencher 8.",R155*R157*R115*R133)</f>
        <v>0</v>
      </c>
      <c r="S178" s="284"/>
      <c r="T178" s="14"/>
    </row>
    <row r="179" spans="2:21" s="1" customFormat="1" ht="6.75" customHeight="1" x14ac:dyDescent="0.2">
      <c r="B179" s="14"/>
      <c r="C179" s="14"/>
      <c r="D179" s="14"/>
      <c r="E179" s="14"/>
      <c r="F179" s="14"/>
      <c r="G179" s="14"/>
      <c r="H179" s="14"/>
      <c r="I179" s="14"/>
      <c r="J179" s="14"/>
      <c r="K179" s="14"/>
      <c r="L179" s="14"/>
      <c r="M179" s="14"/>
      <c r="N179" s="91"/>
      <c r="O179" s="14"/>
      <c r="P179" s="14"/>
      <c r="Q179" s="14"/>
      <c r="R179" s="14"/>
      <c r="S179" s="14"/>
      <c r="T179" s="14"/>
    </row>
    <row r="180" spans="2:21" s="1" customFormat="1" x14ac:dyDescent="0.2">
      <c r="D180" s="11" t="s">
        <v>144</v>
      </c>
      <c r="E180" s="11"/>
      <c r="F180" s="11"/>
      <c r="G180" s="11"/>
      <c r="H180" s="14"/>
      <c r="I180" s="14"/>
      <c r="J180" s="14"/>
      <c r="K180" s="14"/>
      <c r="L180" s="14"/>
      <c r="M180" s="14"/>
      <c r="N180" s="14"/>
      <c r="O180" s="14"/>
      <c r="P180" s="14"/>
      <c r="Q180" s="14"/>
      <c r="R180" s="14"/>
      <c r="S180" s="14"/>
      <c r="T180" s="14"/>
    </row>
    <row r="181" spans="2:21" s="1" customFormat="1" ht="6.75" customHeight="1" x14ac:dyDescent="0.2">
      <c r="C181" s="60"/>
      <c r="D181" s="60"/>
      <c r="E181" s="60"/>
      <c r="F181" s="60"/>
      <c r="G181" s="60"/>
      <c r="H181" s="60"/>
      <c r="I181" s="92"/>
      <c r="J181" s="92"/>
      <c r="K181" s="92"/>
      <c r="L181" s="92"/>
      <c r="M181" s="60"/>
      <c r="N181" s="60"/>
      <c r="O181" s="60"/>
      <c r="P181" s="60"/>
      <c r="Q181" s="20"/>
      <c r="R181" s="14"/>
      <c r="S181" s="14"/>
      <c r="T181" s="14"/>
    </row>
    <row r="182" spans="2:21" s="1" customFormat="1" ht="11.25" x14ac:dyDescent="0.2">
      <c r="B182" s="14"/>
      <c r="D182" s="40" t="s">
        <v>123</v>
      </c>
      <c r="E182" s="14"/>
      <c r="F182" s="14"/>
      <c r="G182" s="14"/>
      <c r="H182" s="14"/>
      <c r="I182" s="14"/>
      <c r="J182" s="14"/>
      <c r="K182" s="14"/>
      <c r="L182" s="14"/>
      <c r="M182" s="14"/>
      <c r="N182" s="91"/>
      <c r="O182" s="14"/>
      <c r="P182" s="14"/>
      <c r="Q182" s="14"/>
      <c r="R182" s="14"/>
      <c r="S182" s="14"/>
      <c r="T182" s="14"/>
    </row>
    <row r="183" spans="2:21" s="1" customFormat="1" ht="6.75" customHeight="1" x14ac:dyDescent="0.2">
      <c r="B183" s="14"/>
      <c r="C183" s="14"/>
      <c r="D183" s="14"/>
      <c r="E183" s="14"/>
      <c r="F183" s="14"/>
      <c r="G183" s="14"/>
      <c r="H183" s="14"/>
      <c r="I183" s="14"/>
      <c r="J183" s="14"/>
      <c r="K183" s="14"/>
      <c r="L183" s="14"/>
      <c r="M183" s="14"/>
      <c r="N183" s="91"/>
      <c r="O183" s="14"/>
      <c r="P183" s="14"/>
      <c r="Q183" s="14"/>
      <c r="R183" s="14"/>
      <c r="S183" s="14"/>
      <c r="T183" s="14"/>
    </row>
    <row r="184" spans="2:21" s="1" customFormat="1" ht="15" customHeight="1" x14ac:dyDescent="0.2">
      <c r="E184" s="256" t="s">
        <v>149</v>
      </c>
      <c r="F184" s="256"/>
      <c r="G184" s="256"/>
      <c r="H184" s="256"/>
      <c r="I184" s="256"/>
      <c r="J184" s="256"/>
      <c r="K184" s="256"/>
      <c r="L184" s="256"/>
      <c r="M184" s="256"/>
      <c r="N184" s="256"/>
      <c r="O184" s="256"/>
      <c r="P184" s="256"/>
      <c r="Q184" s="27"/>
      <c r="S184" s="54"/>
      <c r="T184" s="14"/>
      <c r="U184" s="3" t="b">
        <v>0</v>
      </c>
    </row>
    <row r="185" spans="2:21" s="1" customFormat="1" ht="6.75" customHeight="1" x14ac:dyDescent="0.2">
      <c r="E185" s="60"/>
      <c r="G185" s="60"/>
      <c r="H185" s="60"/>
      <c r="I185" s="92"/>
      <c r="J185" s="92"/>
      <c r="K185" s="92"/>
      <c r="L185" s="92"/>
      <c r="M185" s="60"/>
      <c r="N185" s="60"/>
      <c r="O185" s="60"/>
      <c r="P185" s="60"/>
      <c r="Q185" s="20"/>
      <c r="R185" s="14"/>
      <c r="S185" s="14"/>
      <c r="T185" s="14"/>
    </row>
    <row r="186" spans="2:21" s="1" customFormat="1" ht="24" customHeight="1" x14ac:dyDescent="0.2">
      <c r="E186" s="256" t="s">
        <v>118</v>
      </c>
      <c r="F186" s="256"/>
      <c r="G186" s="256"/>
      <c r="H186" s="256"/>
      <c r="I186" s="256"/>
      <c r="J186" s="256"/>
      <c r="K186" s="256"/>
      <c r="L186" s="256"/>
      <c r="M186" s="256"/>
      <c r="N186" s="256"/>
      <c r="O186" s="256"/>
      <c r="P186" s="256"/>
      <c r="Q186" s="27"/>
      <c r="S186" s="54"/>
      <c r="T186" s="14"/>
      <c r="U186" s="3" t="b">
        <v>0</v>
      </c>
    </row>
    <row r="187" spans="2:21" s="1" customFormat="1" ht="6.75" customHeight="1" x14ac:dyDescent="0.2">
      <c r="C187" s="60"/>
      <c r="D187" s="60"/>
      <c r="E187" s="60"/>
      <c r="F187" s="60"/>
      <c r="G187" s="60"/>
      <c r="H187" s="60"/>
      <c r="I187" s="92"/>
      <c r="J187" s="92"/>
      <c r="K187" s="92"/>
      <c r="L187" s="92"/>
      <c r="M187" s="60"/>
      <c r="N187" s="60"/>
      <c r="O187" s="60"/>
      <c r="P187" s="60"/>
      <c r="Q187" s="20"/>
      <c r="R187" s="14"/>
      <c r="S187" s="14"/>
      <c r="T187" s="14"/>
    </row>
    <row r="188" spans="2:21" s="1" customFormat="1" ht="11.25" x14ac:dyDescent="0.2">
      <c r="B188" s="14"/>
      <c r="D188" s="40" t="s">
        <v>119</v>
      </c>
      <c r="E188" s="14"/>
      <c r="F188" s="14"/>
      <c r="G188" s="14"/>
      <c r="H188" s="14"/>
      <c r="I188" s="14"/>
      <c r="J188" s="14"/>
      <c r="K188" s="14"/>
      <c r="L188" s="14"/>
      <c r="M188" s="14"/>
      <c r="N188" s="91"/>
      <c r="O188" s="14"/>
      <c r="P188" s="14"/>
      <c r="Q188" s="14"/>
      <c r="R188" s="14"/>
      <c r="S188" s="14"/>
      <c r="T188" s="14"/>
    </row>
    <row r="189" spans="2:21" s="1" customFormat="1" ht="6.75" customHeight="1" x14ac:dyDescent="0.2">
      <c r="B189" s="14"/>
      <c r="D189" s="14"/>
      <c r="E189" s="4"/>
      <c r="F189" s="4"/>
      <c r="G189" s="4"/>
      <c r="H189" s="23"/>
      <c r="I189" s="23"/>
      <c r="J189" s="23"/>
      <c r="K189" s="23"/>
      <c r="L189" s="14"/>
      <c r="M189" s="14"/>
      <c r="N189" s="14"/>
      <c r="O189" s="14"/>
      <c r="P189" s="14"/>
      <c r="Q189" s="14"/>
      <c r="R189" s="14"/>
      <c r="S189" s="14"/>
      <c r="T189" s="14"/>
    </row>
    <row r="190" spans="2:21" s="1" customFormat="1" ht="24" customHeight="1" x14ac:dyDescent="0.2">
      <c r="E190" s="256" t="s">
        <v>139</v>
      </c>
      <c r="F190" s="256"/>
      <c r="G190" s="256"/>
      <c r="H190" s="256"/>
      <c r="I190" s="256"/>
      <c r="J190" s="256"/>
      <c r="K190" s="256"/>
      <c r="L190" s="256"/>
      <c r="M190" s="256"/>
      <c r="N190" s="256"/>
      <c r="O190" s="256"/>
      <c r="P190" s="256"/>
      <c r="Q190" s="27"/>
      <c r="S190" s="54"/>
      <c r="T190" s="14"/>
      <c r="U190" s="3" t="b">
        <v>0</v>
      </c>
    </row>
    <row r="191" spans="2:21" s="1" customFormat="1" ht="6.75" customHeight="1" x14ac:dyDescent="0.2">
      <c r="B191" s="6"/>
      <c r="C191" s="6"/>
      <c r="D191" s="6"/>
      <c r="E191" s="93"/>
      <c r="F191" s="93"/>
      <c r="G191" s="93"/>
      <c r="H191" s="93"/>
      <c r="I191" s="93"/>
      <c r="J191" s="93"/>
      <c r="K191" s="93"/>
      <c r="L191" s="93"/>
      <c r="M191" s="93"/>
      <c r="P191" s="14"/>
      <c r="R191" s="14"/>
      <c r="S191" s="14"/>
      <c r="T191" s="14"/>
    </row>
    <row r="192" spans="2:21" s="1" customFormat="1" ht="12.75" customHeight="1" x14ac:dyDescent="0.2">
      <c r="E192" s="40" t="s">
        <v>22</v>
      </c>
      <c r="F192" s="11"/>
      <c r="G192" s="11"/>
      <c r="H192" s="64"/>
      <c r="I192" s="64"/>
      <c r="J192" s="6"/>
      <c r="K192" s="6"/>
      <c r="L192" s="6"/>
      <c r="M192" s="6"/>
      <c r="N192" s="6"/>
      <c r="P192" s="14"/>
      <c r="Q192" s="14"/>
      <c r="R192" s="14"/>
      <c r="S192" s="14"/>
      <c r="T192" s="14"/>
    </row>
    <row r="193" spans="2:20" s="1" customFormat="1" ht="6.75" customHeight="1" x14ac:dyDescent="0.2">
      <c r="B193" s="64"/>
      <c r="C193" s="64"/>
      <c r="D193" s="64"/>
      <c r="E193" s="32"/>
      <c r="F193" s="32"/>
      <c r="G193" s="76"/>
      <c r="H193" s="64"/>
      <c r="I193" s="64"/>
      <c r="J193" s="6"/>
      <c r="K193" s="6"/>
      <c r="L193" s="6"/>
      <c r="M193" s="6"/>
      <c r="N193" s="6"/>
      <c r="P193" s="14"/>
      <c r="Q193" s="14"/>
      <c r="R193" s="14"/>
      <c r="S193" s="14"/>
      <c r="T193" s="14"/>
    </row>
    <row r="194" spans="2:20" s="1" customFormat="1" x14ac:dyDescent="0.2">
      <c r="E194" s="60" t="s">
        <v>207</v>
      </c>
      <c r="F194" s="6"/>
      <c r="G194" s="6"/>
      <c r="H194" s="6"/>
      <c r="J194" s="7"/>
      <c r="K194" s="6"/>
      <c r="L194" s="271"/>
      <c r="M194" s="272"/>
      <c r="N194" s="6" t="s">
        <v>120</v>
      </c>
      <c r="O194" s="94">
        <v>2.5000000000000001E-2</v>
      </c>
      <c r="P194" s="23" t="s">
        <v>121</v>
      </c>
      <c r="Q194" s="14"/>
      <c r="R194" s="302">
        <f>L194*O194*$R$133</f>
        <v>0</v>
      </c>
      <c r="S194" s="303"/>
      <c r="T194" s="14"/>
    </row>
    <row r="195" spans="2:20" s="1" customFormat="1" ht="6.75" customHeight="1" x14ac:dyDescent="0.2">
      <c r="E195" s="60"/>
      <c r="F195" s="6"/>
      <c r="G195" s="6"/>
      <c r="H195" s="6"/>
      <c r="J195" s="6"/>
      <c r="K195" s="6"/>
      <c r="L195" s="78"/>
      <c r="M195" s="78"/>
      <c r="N195" s="6"/>
      <c r="O195" s="94"/>
      <c r="P195" s="14"/>
      <c r="Q195" s="14"/>
      <c r="R195" s="14"/>
      <c r="S195" s="14"/>
      <c r="T195" s="14"/>
    </row>
    <row r="196" spans="2:20" s="1" customFormat="1" x14ac:dyDescent="0.2">
      <c r="E196" s="60" t="s">
        <v>208</v>
      </c>
      <c r="F196" s="64"/>
      <c r="G196" s="64"/>
      <c r="H196" s="64"/>
      <c r="J196" s="6"/>
      <c r="K196" s="6"/>
      <c r="L196" s="271"/>
      <c r="M196" s="272"/>
      <c r="N196" s="6" t="s">
        <v>120</v>
      </c>
      <c r="O196" s="94">
        <v>2.9000000000000001E-2</v>
      </c>
      <c r="P196" s="23" t="s">
        <v>121</v>
      </c>
      <c r="Q196" s="14"/>
      <c r="R196" s="302">
        <f>L196*O196*$R$133</f>
        <v>0</v>
      </c>
      <c r="S196" s="303"/>
      <c r="T196" s="14"/>
    </row>
    <row r="197" spans="2:20" s="1" customFormat="1" ht="6.75" customHeight="1" x14ac:dyDescent="0.2">
      <c r="E197" s="60"/>
      <c r="F197" s="6"/>
      <c r="G197" s="6"/>
      <c r="H197" s="6"/>
      <c r="J197" s="6"/>
      <c r="K197" s="6"/>
      <c r="L197" s="78"/>
      <c r="M197" s="78"/>
      <c r="N197" s="6"/>
      <c r="O197" s="94"/>
      <c r="P197" s="14"/>
      <c r="Q197" s="14"/>
      <c r="R197" s="14"/>
      <c r="S197" s="14"/>
      <c r="T197" s="14"/>
    </row>
    <row r="198" spans="2:20" s="1" customFormat="1" x14ac:dyDescent="0.2">
      <c r="E198" s="60" t="s">
        <v>209</v>
      </c>
      <c r="F198" s="64"/>
      <c r="G198" s="64"/>
      <c r="H198" s="64"/>
      <c r="J198" s="6"/>
      <c r="K198" s="6"/>
      <c r="L198" s="271"/>
      <c r="M198" s="272"/>
      <c r="N198" s="6" t="s">
        <v>120</v>
      </c>
      <c r="O198" s="94">
        <v>5.3999999999999999E-2</v>
      </c>
      <c r="P198" s="23" t="s">
        <v>121</v>
      </c>
      <c r="Q198" s="14"/>
      <c r="R198" s="302">
        <f>L198*O198*$R$133</f>
        <v>0</v>
      </c>
      <c r="S198" s="303"/>
      <c r="T198" s="14"/>
    </row>
    <row r="199" spans="2:20" s="1" customFormat="1" ht="6.75" customHeight="1" x14ac:dyDescent="0.2">
      <c r="E199" s="60"/>
      <c r="F199" s="6"/>
      <c r="G199" s="6"/>
      <c r="H199" s="6"/>
      <c r="J199" s="6"/>
      <c r="K199" s="6"/>
      <c r="L199" s="78"/>
      <c r="M199" s="78"/>
      <c r="N199" s="6"/>
      <c r="O199" s="94"/>
      <c r="P199" s="14"/>
      <c r="Q199" s="14"/>
      <c r="R199" s="14"/>
      <c r="S199" s="14"/>
      <c r="T199" s="14"/>
    </row>
    <row r="200" spans="2:20" s="1" customFormat="1" x14ac:dyDescent="0.2">
      <c r="E200" s="60" t="s">
        <v>210</v>
      </c>
      <c r="F200" s="64"/>
      <c r="G200" s="64"/>
      <c r="H200" s="64"/>
      <c r="J200" s="6"/>
      <c r="K200" s="6"/>
      <c r="L200" s="271"/>
      <c r="M200" s="272"/>
      <c r="N200" s="6" t="s">
        <v>120</v>
      </c>
      <c r="O200" s="94">
        <v>0.04</v>
      </c>
      <c r="P200" s="23" t="s">
        <v>121</v>
      </c>
      <c r="Q200" s="14"/>
      <c r="R200" s="302">
        <f>L200*O200*$R$133</f>
        <v>0</v>
      </c>
      <c r="S200" s="303"/>
      <c r="T200" s="14"/>
    </row>
    <row r="201" spans="2:20" s="1" customFormat="1" ht="6.75" customHeight="1" x14ac:dyDescent="0.2">
      <c r="E201" s="60"/>
      <c r="F201" s="6"/>
      <c r="G201" s="6"/>
      <c r="H201" s="6"/>
      <c r="J201" s="6"/>
      <c r="K201" s="6"/>
      <c r="L201" s="78"/>
      <c r="M201" s="78"/>
      <c r="N201" s="6"/>
      <c r="O201" s="94"/>
      <c r="P201" s="14"/>
      <c r="Q201" s="14"/>
      <c r="R201" s="14"/>
      <c r="S201" s="14"/>
      <c r="T201" s="14"/>
    </row>
    <row r="202" spans="2:20" s="1" customFormat="1" x14ac:dyDescent="0.2">
      <c r="E202" s="60" t="s">
        <v>211</v>
      </c>
      <c r="F202" s="64"/>
      <c r="G202" s="64"/>
      <c r="H202" s="64"/>
      <c r="J202" s="6"/>
      <c r="K202" s="6"/>
      <c r="L202" s="271"/>
      <c r="M202" s="272"/>
      <c r="N202" s="6" t="s">
        <v>120</v>
      </c>
      <c r="O202" s="94">
        <v>2.5000000000000001E-2</v>
      </c>
      <c r="P202" s="23" t="s">
        <v>121</v>
      </c>
      <c r="Q202" s="14"/>
      <c r="R202" s="302">
        <f>L202*O202*$R$133</f>
        <v>0</v>
      </c>
      <c r="S202" s="303"/>
      <c r="T202" s="14"/>
    </row>
    <row r="203" spans="2:20" s="1" customFormat="1" ht="6.75" customHeight="1" x14ac:dyDescent="0.2">
      <c r="E203" s="60"/>
      <c r="F203" s="6"/>
      <c r="G203" s="6"/>
      <c r="H203" s="6"/>
      <c r="J203" s="6"/>
      <c r="K203" s="6"/>
      <c r="L203" s="78"/>
      <c r="M203" s="78"/>
      <c r="N203" s="6"/>
      <c r="O203" s="94"/>
      <c r="P203" s="14"/>
      <c r="Q203" s="14"/>
      <c r="R203" s="14"/>
      <c r="S203" s="14"/>
      <c r="T203" s="14"/>
    </row>
    <row r="204" spans="2:20" s="1" customFormat="1" x14ac:dyDescent="0.2">
      <c r="E204" s="60" t="s">
        <v>69</v>
      </c>
      <c r="F204" s="64"/>
      <c r="G204" s="64"/>
      <c r="H204" s="64"/>
      <c r="J204" s="6"/>
      <c r="K204" s="6"/>
      <c r="L204" s="271"/>
      <c r="M204" s="272"/>
      <c r="N204" s="6" t="s">
        <v>120</v>
      </c>
      <c r="O204" s="94">
        <v>2.3E-2</v>
      </c>
      <c r="P204" s="23" t="s">
        <v>121</v>
      </c>
      <c r="Q204" s="14"/>
      <c r="R204" s="302">
        <f>L204*O204*$R$133</f>
        <v>0</v>
      </c>
      <c r="S204" s="303"/>
      <c r="T204" s="14"/>
    </row>
    <row r="205" spans="2:20" s="1" customFormat="1" ht="6.75" customHeight="1" x14ac:dyDescent="0.2">
      <c r="E205" s="60"/>
      <c r="F205" s="6"/>
      <c r="G205" s="6"/>
      <c r="H205" s="6"/>
      <c r="J205" s="6"/>
      <c r="K205" s="6"/>
      <c r="L205" s="78"/>
      <c r="M205" s="78"/>
      <c r="N205" s="6"/>
      <c r="O205" s="94"/>
      <c r="P205" s="14"/>
      <c r="Q205" s="14"/>
      <c r="R205" s="14"/>
      <c r="S205" s="14"/>
      <c r="T205" s="14"/>
    </row>
    <row r="206" spans="2:20" s="1" customFormat="1" x14ac:dyDescent="0.2">
      <c r="E206" s="60" t="s">
        <v>70</v>
      </c>
      <c r="F206" s="64"/>
      <c r="G206" s="64"/>
      <c r="H206" s="64"/>
      <c r="J206" s="6"/>
      <c r="K206" s="6"/>
      <c r="L206" s="271"/>
      <c r="M206" s="272"/>
      <c r="N206" s="6" t="s">
        <v>120</v>
      </c>
      <c r="O206" s="94">
        <v>2.8000000000000001E-2</v>
      </c>
      <c r="P206" s="23" t="s">
        <v>121</v>
      </c>
      <c r="Q206" s="14"/>
      <c r="R206" s="302">
        <f>L206*O206*$R$133</f>
        <v>0</v>
      </c>
      <c r="S206" s="303"/>
      <c r="T206" s="14"/>
    </row>
    <row r="207" spans="2:20" s="1" customFormat="1" ht="6.75" customHeight="1" x14ac:dyDescent="0.2">
      <c r="E207" s="60"/>
      <c r="F207" s="6"/>
      <c r="G207" s="6"/>
      <c r="H207" s="6"/>
      <c r="J207" s="6"/>
      <c r="K207" s="6"/>
      <c r="L207" s="78"/>
      <c r="M207" s="78"/>
      <c r="N207" s="6"/>
      <c r="O207" s="94"/>
      <c r="P207" s="14"/>
      <c r="Q207" s="14"/>
      <c r="R207" s="14"/>
      <c r="S207" s="14"/>
      <c r="T207" s="14"/>
    </row>
    <row r="208" spans="2:20" s="1" customFormat="1" x14ac:dyDescent="0.2">
      <c r="E208" s="60" t="s">
        <v>71</v>
      </c>
      <c r="F208" s="64"/>
      <c r="G208" s="64"/>
      <c r="H208" s="64"/>
      <c r="J208" s="6"/>
      <c r="K208" s="6"/>
      <c r="L208" s="271"/>
      <c r="M208" s="272"/>
      <c r="N208" s="6" t="s">
        <v>120</v>
      </c>
      <c r="O208" s="94">
        <v>6.0999999999999999E-2</v>
      </c>
      <c r="P208" s="23" t="s">
        <v>121</v>
      </c>
      <c r="Q208" s="14"/>
      <c r="R208" s="302">
        <f>L208*O208*$R$133</f>
        <v>0</v>
      </c>
      <c r="S208" s="303"/>
      <c r="T208" s="14"/>
    </row>
    <row r="209" spans="2:22" s="1" customFormat="1" ht="6.75" customHeight="1" x14ac:dyDescent="0.2">
      <c r="E209" s="60"/>
      <c r="F209" s="6"/>
      <c r="G209" s="6"/>
      <c r="H209" s="6"/>
      <c r="J209" s="6"/>
      <c r="K209" s="6"/>
      <c r="L209" s="78"/>
      <c r="M209" s="78"/>
      <c r="N209" s="6"/>
      <c r="O209" s="94"/>
      <c r="P209" s="14"/>
      <c r="Q209" s="14"/>
      <c r="R209" s="14"/>
      <c r="S209" s="14"/>
      <c r="T209" s="14"/>
    </row>
    <row r="210" spans="2:22" s="1" customFormat="1" x14ac:dyDescent="0.2">
      <c r="E210" s="60" t="s">
        <v>72</v>
      </c>
      <c r="F210" s="64"/>
      <c r="G210" s="64"/>
      <c r="H210" s="64"/>
      <c r="J210" s="6"/>
      <c r="K210" s="6"/>
      <c r="L210" s="271"/>
      <c r="M210" s="272"/>
      <c r="N210" s="6" t="s">
        <v>120</v>
      </c>
      <c r="O210" s="94">
        <v>5.3999999999999999E-2</v>
      </c>
      <c r="P210" s="23" t="s">
        <v>121</v>
      </c>
      <c r="R210" s="302">
        <f>L210*O210*$R$133</f>
        <v>0</v>
      </c>
      <c r="S210" s="303"/>
      <c r="T210" s="14"/>
    </row>
    <row r="211" spans="2:22" s="1" customFormat="1" ht="6.75" customHeight="1" x14ac:dyDescent="0.2">
      <c r="E211" s="60"/>
      <c r="F211" s="6"/>
      <c r="G211" s="6"/>
      <c r="H211" s="6"/>
      <c r="J211" s="6"/>
      <c r="K211" s="6"/>
      <c r="L211" s="78"/>
      <c r="M211" s="78"/>
      <c r="N211" s="6"/>
      <c r="O211" s="94"/>
      <c r="P211" s="14"/>
      <c r="Q211" s="14"/>
      <c r="R211" s="14"/>
      <c r="S211" s="14"/>
      <c r="T211" s="14"/>
    </row>
    <row r="212" spans="2:22" s="1" customFormat="1" x14ac:dyDescent="0.2">
      <c r="E212" s="60" t="s">
        <v>73</v>
      </c>
      <c r="F212" s="64"/>
      <c r="G212" s="64"/>
      <c r="H212" s="64"/>
      <c r="J212" s="6"/>
      <c r="K212" s="6"/>
      <c r="L212" s="271"/>
      <c r="M212" s="272"/>
      <c r="N212" s="6" t="s">
        <v>120</v>
      </c>
      <c r="O212" s="94">
        <v>0.04</v>
      </c>
      <c r="P212" s="23" t="s">
        <v>121</v>
      </c>
      <c r="R212" s="302">
        <f>L212*O212*$R$133</f>
        <v>0</v>
      </c>
      <c r="S212" s="303"/>
      <c r="T212" s="14"/>
    </row>
    <row r="213" spans="2:22" s="1" customFormat="1" ht="6.75" customHeight="1" x14ac:dyDescent="0.2">
      <c r="E213" s="60"/>
      <c r="F213" s="6"/>
      <c r="G213" s="6"/>
      <c r="H213" s="6"/>
      <c r="J213" s="6"/>
      <c r="K213" s="6"/>
      <c r="L213" s="78"/>
      <c r="M213" s="78"/>
      <c r="N213" s="6"/>
      <c r="O213" s="94"/>
      <c r="P213" s="14"/>
      <c r="Q213" s="14"/>
      <c r="R213" s="14"/>
      <c r="S213" s="14"/>
      <c r="T213" s="14"/>
    </row>
    <row r="214" spans="2:22" s="1" customFormat="1" x14ac:dyDescent="0.2">
      <c r="E214" s="60" t="s">
        <v>74</v>
      </c>
      <c r="F214" s="64"/>
      <c r="G214" s="64"/>
      <c r="H214" s="64"/>
      <c r="J214" s="6"/>
      <c r="K214" s="6"/>
      <c r="L214" s="271"/>
      <c r="M214" s="272"/>
      <c r="N214" s="6" t="s">
        <v>120</v>
      </c>
      <c r="O214" s="94">
        <v>6.8000000000000005E-2</v>
      </c>
      <c r="P214" s="23" t="s">
        <v>121</v>
      </c>
      <c r="R214" s="302">
        <f>L214*O214*$R$133</f>
        <v>0</v>
      </c>
      <c r="S214" s="303"/>
      <c r="T214" s="14"/>
    </row>
    <row r="215" spans="2:22" s="1" customFormat="1" ht="6.75" customHeight="1" x14ac:dyDescent="0.2">
      <c r="C215" s="60"/>
      <c r="D215" s="60"/>
      <c r="E215" s="6"/>
      <c r="F215" s="6"/>
      <c r="G215" s="6"/>
      <c r="H215" s="6"/>
      <c r="J215" s="6"/>
      <c r="K215" s="6"/>
      <c r="L215" s="78"/>
      <c r="M215" s="78"/>
      <c r="N215" s="6"/>
      <c r="O215" s="94"/>
      <c r="P215" s="14"/>
      <c r="Q215" s="14"/>
      <c r="R215" s="14"/>
      <c r="S215" s="14"/>
      <c r="T215" s="14"/>
    </row>
    <row r="216" spans="2:22" s="1" customFormat="1" ht="12.75" customHeight="1" x14ac:dyDescent="0.2">
      <c r="P216" s="16" t="s">
        <v>122</v>
      </c>
      <c r="Q216" s="14"/>
      <c r="R216" s="302">
        <f>SUM(R194:S214)</f>
        <v>0</v>
      </c>
      <c r="S216" s="303"/>
      <c r="T216" s="14"/>
    </row>
    <row r="217" spans="2:22" s="1" customFormat="1" ht="6.75" customHeight="1" x14ac:dyDescent="0.2">
      <c r="C217" s="60"/>
      <c r="D217" s="60"/>
      <c r="E217" s="6"/>
      <c r="F217" s="6"/>
      <c r="G217" s="6"/>
      <c r="H217" s="6"/>
      <c r="J217" s="6"/>
      <c r="K217" s="6"/>
      <c r="L217" s="78"/>
      <c r="M217" s="78"/>
      <c r="N217" s="6"/>
      <c r="O217" s="94"/>
      <c r="P217" s="14"/>
      <c r="Q217" s="14"/>
      <c r="R217" s="14"/>
      <c r="S217" s="14"/>
      <c r="T217" s="14"/>
    </row>
    <row r="218" spans="2:22" s="1" customFormat="1" ht="12.75" customHeight="1" x14ac:dyDescent="0.2">
      <c r="P218" s="81" t="s">
        <v>23</v>
      </c>
      <c r="R218" s="296">
        <f>IF(OR(U184=TRUE,U186=TRUE),R178,IF(U190=FALSE,0,IF(R216&gt;R178,R178,R216)))</f>
        <v>0</v>
      </c>
      <c r="S218" s="296"/>
      <c r="T218" s="14"/>
    </row>
    <row r="219" spans="2:22" s="1" customFormat="1" ht="6.75" customHeight="1" x14ac:dyDescent="0.2">
      <c r="P219" s="14"/>
      <c r="Q219" s="14"/>
      <c r="R219" s="14"/>
      <c r="S219" s="14"/>
      <c r="T219" s="14"/>
    </row>
    <row r="220" spans="2:22" s="1" customFormat="1" ht="12.75" customHeight="1" x14ac:dyDescent="0.2">
      <c r="D220" s="11"/>
      <c r="E220" s="11"/>
      <c r="F220" s="11"/>
      <c r="G220" s="11"/>
      <c r="H220" s="11"/>
      <c r="I220" s="11"/>
      <c r="J220" s="11"/>
      <c r="K220" s="11"/>
      <c r="L220" s="11"/>
      <c r="M220" s="11"/>
      <c r="N220" s="11"/>
      <c r="O220" s="11"/>
      <c r="P220" s="81" t="s">
        <v>102</v>
      </c>
      <c r="R220" s="284">
        <f>IF(R178="Preencher 8.","Preencher",R178-R218)</f>
        <v>0</v>
      </c>
      <c r="S220" s="284"/>
      <c r="T220" s="11"/>
    </row>
    <row r="221" spans="2:22" s="1" customFormat="1" ht="6.75" customHeight="1" x14ac:dyDescent="0.2">
      <c r="P221" s="81"/>
      <c r="Q221" s="81"/>
      <c r="R221" s="81"/>
      <c r="S221" s="81"/>
      <c r="T221" s="81"/>
      <c r="U221" s="81"/>
      <c r="V221" s="81"/>
    </row>
    <row r="222" spans="2:22" s="1" customFormat="1" ht="12.75" customHeight="1" x14ac:dyDescent="0.2">
      <c r="C222" s="11" t="s">
        <v>143</v>
      </c>
      <c r="P222" s="81"/>
      <c r="Q222" s="81"/>
      <c r="R222" s="81"/>
      <c r="S222" s="81"/>
      <c r="T222" s="81"/>
      <c r="U222" s="81"/>
      <c r="V222" s="81"/>
    </row>
    <row r="223" spans="2:22" s="1" customFormat="1" ht="6.75" customHeight="1" x14ac:dyDescent="0.2">
      <c r="B223" s="41"/>
      <c r="C223" s="41"/>
      <c r="D223" s="41"/>
      <c r="E223" s="14"/>
      <c r="F223" s="14"/>
      <c r="G223" s="14"/>
      <c r="H223" s="14"/>
      <c r="I223" s="14"/>
      <c r="J223" s="14"/>
      <c r="K223" s="82"/>
      <c r="L223" s="23"/>
      <c r="M223" s="23"/>
      <c r="N223" s="23"/>
      <c r="O223" s="5"/>
      <c r="P223" s="14"/>
      <c r="Q223" s="14"/>
      <c r="R223" s="14"/>
      <c r="S223" s="14"/>
      <c r="T223" s="14"/>
    </row>
    <row r="224" spans="2:22" s="1" customFormat="1" x14ac:dyDescent="0.2">
      <c r="E224" s="41"/>
      <c r="F224" s="41"/>
      <c r="G224" s="41"/>
      <c r="H224" s="41"/>
      <c r="I224" s="41"/>
      <c r="J224" s="41"/>
      <c r="K224" s="41"/>
      <c r="O224" s="5"/>
      <c r="P224" s="81" t="s">
        <v>101</v>
      </c>
      <c r="R224" s="284" t="str">
        <f>IF(OR(R171="Preencher",R220="Preencher"),"Preencher",R171+R220)</f>
        <v>Preencher</v>
      </c>
      <c r="S224" s="284"/>
      <c r="T224" s="14"/>
    </row>
    <row r="225" spans="2:22" s="1" customFormat="1" ht="6.75" customHeight="1" x14ac:dyDescent="0.2">
      <c r="B225" s="14"/>
      <c r="C225" s="14"/>
      <c r="D225" s="14"/>
      <c r="E225" s="14"/>
      <c r="F225" s="14"/>
      <c r="G225" s="14"/>
      <c r="H225" s="14"/>
      <c r="I225" s="14"/>
      <c r="J225" s="14"/>
      <c r="K225" s="14"/>
      <c r="L225" s="14"/>
      <c r="M225" s="14"/>
      <c r="N225" s="14"/>
      <c r="O225" s="14"/>
      <c r="P225" s="14"/>
      <c r="Q225" s="14"/>
      <c r="R225" s="14"/>
      <c r="S225" s="14"/>
      <c r="T225" s="14"/>
    </row>
    <row r="226" spans="2:22" s="1" customFormat="1" ht="15" customHeight="1" x14ac:dyDescent="0.2">
      <c r="B226" s="95" t="s">
        <v>68</v>
      </c>
      <c r="C226" s="95"/>
      <c r="D226" s="95"/>
      <c r="E226" s="95"/>
      <c r="F226" s="95"/>
      <c r="G226" s="95"/>
      <c r="H226" s="95"/>
      <c r="I226" s="95"/>
      <c r="J226" s="95"/>
      <c r="K226" s="95"/>
      <c r="L226" s="95"/>
      <c r="M226" s="95"/>
      <c r="N226" s="95"/>
      <c r="O226" s="95"/>
      <c r="P226" s="95"/>
      <c r="Q226" s="95"/>
      <c r="R226" s="95"/>
      <c r="S226" s="95"/>
      <c r="T226" s="11"/>
      <c r="V226" s="2"/>
    </row>
    <row r="227" spans="2:22" s="1" customFormat="1" ht="6.75" customHeight="1" x14ac:dyDescent="0.2">
      <c r="B227" s="14"/>
      <c r="C227" s="14"/>
      <c r="D227" s="14"/>
      <c r="E227" s="23"/>
      <c r="F227" s="23"/>
      <c r="G227" s="23"/>
      <c r="H227" s="23"/>
      <c r="I227" s="23"/>
      <c r="J227" s="23"/>
      <c r="K227" s="14"/>
      <c r="L227" s="14"/>
      <c r="M227" s="14"/>
      <c r="N227" s="14"/>
      <c r="Q227" s="14"/>
      <c r="R227" s="14"/>
      <c r="S227" s="14"/>
      <c r="T227" s="14"/>
      <c r="V227" s="2"/>
    </row>
    <row r="228" spans="2:22" s="1" customFormat="1" ht="12.75" customHeight="1" x14ac:dyDescent="0.2">
      <c r="E228" s="41"/>
      <c r="F228" s="41"/>
      <c r="G228" s="41"/>
      <c r="H228" s="41"/>
      <c r="I228" s="41"/>
      <c r="J228" s="41"/>
      <c r="K228" s="41"/>
      <c r="L228" s="41"/>
      <c r="O228" s="23"/>
      <c r="P228" s="81" t="s">
        <v>150</v>
      </c>
      <c r="Q228" s="14"/>
      <c r="R228" s="297" t="str">
        <f>IF(OR(R163="Preencher",R224="Preencher"),"Preencher",R163+R224)</f>
        <v>Preencher</v>
      </c>
      <c r="S228" s="297"/>
      <c r="T228" s="14"/>
    </row>
    <row r="229" spans="2:22" s="1" customFormat="1" ht="12.75" customHeight="1" x14ac:dyDescent="0.2">
      <c r="B229" s="23"/>
      <c r="C229" s="23"/>
      <c r="D229" s="23"/>
      <c r="E229" s="23"/>
      <c r="F229" s="14"/>
      <c r="G229" s="14"/>
      <c r="H229" s="14"/>
      <c r="I229" s="14"/>
      <c r="J229" s="14"/>
      <c r="K229" s="96"/>
      <c r="L229" s="96"/>
      <c r="M229" s="96"/>
      <c r="N229" s="96"/>
      <c r="O229" s="96"/>
      <c r="P229" s="96"/>
      <c r="Q229" s="14"/>
      <c r="R229" s="14"/>
      <c r="S229" s="14"/>
      <c r="T229" s="14"/>
    </row>
    <row r="230" spans="2:22" s="1" customFormat="1" ht="12.75" customHeight="1" x14ac:dyDescent="0.2">
      <c r="B230" s="23"/>
      <c r="C230" s="23"/>
      <c r="D230" s="23"/>
      <c r="E230" s="23"/>
      <c r="F230" s="14"/>
      <c r="G230" s="14"/>
      <c r="H230" s="14"/>
      <c r="I230" s="14"/>
      <c r="J230" s="14"/>
      <c r="K230" s="96"/>
      <c r="L230" s="96"/>
      <c r="M230" s="96"/>
      <c r="N230" s="96"/>
      <c r="O230" s="96"/>
      <c r="P230" s="96"/>
      <c r="Q230" s="14"/>
      <c r="R230" s="14"/>
      <c r="S230" s="14"/>
      <c r="T230" s="14"/>
    </row>
    <row r="231" spans="2:22" s="1" customFormat="1" x14ac:dyDescent="0.2">
      <c r="B231" s="60" t="s">
        <v>31</v>
      </c>
      <c r="C231" s="35"/>
      <c r="D231" s="257">
        <f ca="1">TODAY()</f>
        <v>45812</v>
      </c>
      <c r="E231" s="257"/>
      <c r="F231" s="257"/>
      <c r="G231" s="257"/>
      <c r="H231" s="98"/>
      <c r="I231" s="98"/>
      <c r="J231" s="97"/>
      <c r="K231" s="98"/>
      <c r="L231" s="98"/>
      <c r="M231" s="98"/>
      <c r="N231" s="98"/>
      <c r="O231" s="99"/>
      <c r="P231" s="99"/>
      <c r="Q231" s="99"/>
    </row>
    <row r="232" spans="2:22" s="1" customFormat="1" ht="12.75" customHeight="1" x14ac:dyDescent="0.2">
      <c r="B232" s="35"/>
      <c r="C232" s="210"/>
      <c r="D232" s="210"/>
      <c r="E232" s="210"/>
      <c r="F232" s="210"/>
      <c r="G232" s="210"/>
      <c r="H232" s="100"/>
      <c r="I232" s="100"/>
      <c r="J232" s="14"/>
      <c r="K232" s="101"/>
      <c r="L232" s="101"/>
      <c r="M232" s="101"/>
      <c r="N232" s="101"/>
      <c r="O232" s="101"/>
      <c r="P232" s="101"/>
      <c r="Q232" s="101"/>
      <c r="R232" s="101"/>
      <c r="S232" s="101"/>
      <c r="T232" s="102"/>
    </row>
    <row r="233" spans="2:22" s="1" customFormat="1" ht="12.75" customHeight="1" x14ac:dyDescent="0.2">
      <c r="B233" s="12" t="s">
        <v>42</v>
      </c>
      <c r="C233" s="35"/>
      <c r="D233" s="12"/>
      <c r="E233" s="12"/>
      <c r="F233" s="12"/>
      <c r="G233" s="12"/>
      <c r="H233" s="14"/>
      <c r="I233" s="14"/>
      <c r="J233" s="22"/>
      <c r="K233" s="102"/>
      <c r="L233" s="102"/>
      <c r="M233" s="102"/>
      <c r="N233" s="102"/>
      <c r="O233" s="102"/>
      <c r="P233" s="102"/>
      <c r="Q233" s="102"/>
      <c r="R233" s="102"/>
      <c r="S233" s="102"/>
      <c r="T233" s="102"/>
    </row>
    <row r="234" spans="2:22" s="1" customFormat="1" ht="11.25" x14ac:dyDescent="0.2">
      <c r="B234" s="14"/>
      <c r="C234" s="14"/>
      <c r="D234" s="14"/>
      <c r="E234" s="14"/>
      <c r="F234" s="14"/>
      <c r="G234" s="14"/>
      <c r="H234" s="14"/>
      <c r="I234" s="14"/>
      <c r="J234" s="14"/>
      <c r="K234" s="102"/>
      <c r="L234" s="102"/>
      <c r="M234" s="102"/>
      <c r="N234" s="102"/>
      <c r="O234" s="102"/>
      <c r="P234" s="102"/>
      <c r="Q234" s="102"/>
      <c r="R234" s="102"/>
      <c r="S234" s="102"/>
      <c r="T234" s="102"/>
    </row>
    <row r="235" spans="2:22" s="1" customFormat="1" ht="11.25" x14ac:dyDescent="0.2">
      <c r="B235" s="14"/>
      <c r="C235" s="14"/>
      <c r="D235" s="14"/>
      <c r="E235" s="14"/>
      <c r="F235" s="14"/>
      <c r="G235" s="14"/>
      <c r="H235" s="14"/>
      <c r="I235" s="14"/>
      <c r="J235" s="14"/>
      <c r="K235" s="102"/>
      <c r="L235" s="102"/>
      <c r="M235" s="102"/>
      <c r="N235" s="102"/>
      <c r="O235" s="102"/>
      <c r="P235" s="102"/>
      <c r="Q235" s="102"/>
      <c r="R235" s="102"/>
      <c r="S235" s="102"/>
      <c r="T235" s="102"/>
    </row>
    <row r="236" spans="2:22" s="1" customFormat="1" ht="11.25" x14ac:dyDescent="0.2">
      <c r="B236" s="14"/>
      <c r="C236" s="14"/>
      <c r="D236" s="14"/>
      <c r="E236" s="14"/>
      <c r="F236" s="14"/>
      <c r="G236" s="14"/>
      <c r="H236" s="14"/>
      <c r="I236" s="14"/>
      <c r="J236" s="14"/>
      <c r="K236" s="102"/>
      <c r="L236" s="102"/>
      <c r="M236" s="102"/>
      <c r="N236" s="102"/>
      <c r="O236" s="102"/>
      <c r="P236" s="102"/>
      <c r="Q236" s="102"/>
      <c r="R236" s="102"/>
      <c r="S236" s="102"/>
      <c r="T236" s="102"/>
    </row>
    <row r="237" spans="2:22" s="1" customFormat="1" ht="11.25" x14ac:dyDescent="0.2">
      <c r="B237" s="103"/>
      <c r="C237" s="103"/>
      <c r="D237" s="103"/>
      <c r="E237" s="103"/>
      <c r="F237" s="103"/>
      <c r="G237" s="103"/>
      <c r="H237" s="103"/>
      <c r="I237" s="103"/>
      <c r="J237" s="103"/>
      <c r="K237" s="103"/>
      <c r="L237" s="103"/>
      <c r="M237" s="103"/>
      <c r="N237" s="103"/>
      <c r="O237" s="102"/>
      <c r="P237" s="102"/>
      <c r="Q237" s="102"/>
      <c r="R237" s="102"/>
      <c r="S237" s="102"/>
      <c r="T237" s="102"/>
    </row>
    <row r="238" spans="2:22" s="1" customFormat="1" ht="11.25" x14ac:dyDescent="0.2">
      <c r="B238" s="14"/>
      <c r="E238" s="2"/>
      <c r="F238" s="2"/>
      <c r="G238" s="2"/>
      <c r="H238" s="2"/>
      <c r="I238" s="2"/>
      <c r="J238" s="2"/>
      <c r="K238" s="2"/>
      <c r="L238" s="2"/>
      <c r="M238" s="2"/>
      <c r="N238" s="2"/>
      <c r="O238" s="2"/>
      <c r="P238" s="2"/>
      <c r="Q238" s="2"/>
    </row>
  </sheetData>
  <sheetProtection algorithmName="SHA-512" hashValue="1N37lgrXpXfZF+5BTLOeIrT8poKveBOPm/jlhhDcO4Ul61VRNz1imfnOoXHfvflhjifJ4lBO9LDGyyo8z+x8eQ==" saltValue="0QVVdLSGKrhdOFYPW2qw1g==" spinCount="100000" sheet="1" objects="1" scenarios="1" selectLockedCells="1"/>
  <mergeCells count="156">
    <mergeCell ref="R194:S194"/>
    <mergeCell ref="R196:S196"/>
    <mergeCell ref="R198:S198"/>
    <mergeCell ref="R200:S200"/>
    <mergeCell ref="R202:S202"/>
    <mergeCell ref="R204:S204"/>
    <mergeCell ref="R206:S206"/>
    <mergeCell ref="R208:S208"/>
    <mergeCell ref="R210:S210"/>
    <mergeCell ref="L202:M202"/>
    <mergeCell ref="L204:M204"/>
    <mergeCell ref="L206:M206"/>
    <mergeCell ref="L208:M208"/>
    <mergeCell ref="L210:M210"/>
    <mergeCell ref="L212:M212"/>
    <mergeCell ref="L214:M214"/>
    <mergeCell ref="R212:S212"/>
    <mergeCell ref="R214:S214"/>
    <mergeCell ref="B97:S97"/>
    <mergeCell ref="B87:S87"/>
    <mergeCell ref="B69:S69"/>
    <mergeCell ref="B77:S77"/>
    <mergeCell ref="B53:S53"/>
    <mergeCell ref="B125:P125"/>
    <mergeCell ref="B127:P127"/>
    <mergeCell ref="B117:S117"/>
    <mergeCell ref="F113:G113"/>
    <mergeCell ref="B79:P79"/>
    <mergeCell ref="B81:P81"/>
    <mergeCell ref="B85:P85"/>
    <mergeCell ref="B109:S109"/>
    <mergeCell ref="B99:P99"/>
    <mergeCell ref="B105:P105"/>
    <mergeCell ref="B57:P57"/>
    <mergeCell ref="B113:E113"/>
    <mergeCell ref="I115:P115"/>
    <mergeCell ref="R224:S224"/>
    <mergeCell ref="R220:S220"/>
    <mergeCell ref="R218:S218"/>
    <mergeCell ref="R228:S228"/>
    <mergeCell ref="B166:S166"/>
    <mergeCell ref="B129:S129"/>
    <mergeCell ref="C133:P133"/>
    <mergeCell ref="C135:P135"/>
    <mergeCell ref="C137:P137"/>
    <mergeCell ref="C139:P139"/>
    <mergeCell ref="R163:S163"/>
    <mergeCell ref="R178:S178"/>
    <mergeCell ref="E177:G177"/>
    <mergeCell ref="R151:S151"/>
    <mergeCell ref="R153:S153"/>
    <mergeCell ref="H177:K177"/>
    <mergeCell ref="C155:P155"/>
    <mergeCell ref="C157:P157"/>
    <mergeCell ref="L194:M194"/>
    <mergeCell ref="L196:M196"/>
    <mergeCell ref="L198:M198"/>
    <mergeCell ref="L200:M200"/>
    <mergeCell ref="R216:S216"/>
    <mergeCell ref="C141:P141"/>
    <mergeCell ref="I31:J31"/>
    <mergeCell ref="R157:S157"/>
    <mergeCell ref="B61:P61"/>
    <mergeCell ref="R135:S135"/>
    <mergeCell ref="R147:S147"/>
    <mergeCell ref="R145:S145"/>
    <mergeCell ref="R141:S141"/>
    <mergeCell ref="R139:S139"/>
    <mergeCell ref="R37:S37"/>
    <mergeCell ref="B103:P103"/>
    <mergeCell ref="B101:P101"/>
    <mergeCell ref="R133:S133"/>
    <mergeCell ref="B119:P119"/>
    <mergeCell ref="B121:P121"/>
    <mergeCell ref="B123:P123"/>
    <mergeCell ref="R115:S115"/>
    <mergeCell ref="B107:P107"/>
    <mergeCell ref="B59:P59"/>
    <mergeCell ref="R39:S39"/>
    <mergeCell ref="R45:S45"/>
    <mergeCell ref="C145:P145"/>
    <mergeCell ref="C147:P147"/>
    <mergeCell ref="C151:P151"/>
    <mergeCell ref="C153:P153"/>
    <mergeCell ref="O21:P21"/>
    <mergeCell ref="B19:S19"/>
    <mergeCell ref="E13:O13"/>
    <mergeCell ref="B25:S25"/>
    <mergeCell ref="L37:M37"/>
    <mergeCell ref="R143:S143"/>
    <mergeCell ref="L43:M43"/>
    <mergeCell ref="L39:M39"/>
    <mergeCell ref="B49:P49"/>
    <mergeCell ref="B89:P89"/>
    <mergeCell ref="B95:P95"/>
    <mergeCell ref="B93:P93"/>
    <mergeCell ref="B23:P23"/>
    <mergeCell ref="C143:P143"/>
    <mergeCell ref="B35:S35"/>
    <mergeCell ref="B45:M45"/>
    <mergeCell ref="E15:O15"/>
    <mergeCell ref="R27:S27"/>
    <mergeCell ref="R23:S23"/>
    <mergeCell ref="R33:S33"/>
    <mergeCell ref="B41:J41"/>
    <mergeCell ref="B43:J43"/>
    <mergeCell ref="B111:P111"/>
    <mergeCell ref="B115:E115"/>
    <mergeCell ref="B39:J39"/>
    <mergeCell ref="AH169:AI169"/>
    <mergeCell ref="AH171:AI171"/>
    <mergeCell ref="R111:S111"/>
    <mergeCell ref="R137:S137"/>
    <mergeCell ref="R13:S13"/>
    <mergeCell ref="I27:J27"/>
    <mergeCell ref="L27:M27"/>
    <mergeCell ref="R15:S15"/>
    <mergeCell ref="R171:S171"/>
    <mergeCell ref="B63:P63"/>
    <mergeCell ref="B65:P65"/>
    <mergeCell ref="L41:M41"/>
    <mergeCell ref="B67:P67"/>
    <mergeCell ref="B91:P91"/>
    <mergeCell ref="L31:M31"/>
    <mergeCell ref="B47:P47"/>
    <mergeCell ref="O39:P39"/>
    <mergeCell ref="O31:P31"/>
    <mergeCell ref="R41:S41"/>
    <mergeCell ref="B55:P55"/>
    <mergeCell ref="O27:P27"/>
    <mergeCell ref="R21:S21"/>
    <mergeCell ref="B21:M21"/>
    <mergeCell ref="B159:S159"/>
    <mergeCell ref="E184:P184"/>
    <mergeCell ref="E186:P186"/>
    <mergeCell ref="E190:P190"/>
    <mergeCell ref="D231:G231"/>
    <mergeCell ref="B11:S11"/>
    <mergeCell ref="B6:S6"/>
    <mergeCell ref="B8:S8"/>
    <mergeCell ref="B10:S10"/>
    <mergeCell ref="R155:S155"/>
    <mergeCell ref="R31:S31"/>
    <mergeCell ref="O37:P37"/>
    <mergeCell ref="O41:P41"/>
    <mergeCell ref="O43:P43"/>
    <mergeCell ref="R43:S43"/>
    <mergeCell ref="F115:G115"/>
    <mergeCell ref="E17:S17"/>
    <mergeCell ref="B51:P51"/>
    <mergeCell ref="I29:J29"/>
    <mergeCell ref="L29:M29"/>
    <mergeCell ref="R29:S29"/>
    <mergeCell ref="O29:P29"/>
    <mergeCell ref="B29:G29"/>
    <mergeCell ref="B31:G31"/>
  </mergeCells>
  <phoneticPr fontId="6" type="noConversion"/>
  <conditionalFormatting sqref="E13:O13 R13:S13 E17:S17 R23:S23">
    <cfRule type="containsBlanks" dxfId="51" priority="41">
      <formula>LEN(TRIM(E13))=0</formula>
    </cfRule>
  </conditionalFormatting>
  <conditionalFormatting sqref="F113:G113">
    <cfRule type="expression" dxfId="50" priority="95">
      <formula>AND(ISBLANK(F113),COUNTA(R111,F115)&gt;0)</formula>
    </cfRule>
  </conditionalFormatting>
  <conditionalFormatting sqref="F115:G115">
    <cfRule type="expression" dxfId="49" priority="97">
      <formula>AND(ISBLANK(F115),COUNTA(R111,F113)&gt;0)</formula>
    </cfRule>
  </conditionalFormatting>
  <conditionalFormatting sqref="I29:J29">
    <cfRule type="expression" dxfId="48" priority="32">
      <formula>IF(ISBLANK(I29),ISNUMBER(I31))</formula>
    </cfRule>
    <cfRule type="expression" dxfId="47" priority="34">
      <formula>$R$33="Preencher 1."</formula>
    </cfRule>
  </conditionalFormatting>
  <conditionalFormatting sqref="I31:J31">
    <cfRule type="expression" dxfId="46" priority="33">
      <formula>AND(ISBLANK(I31),ISNUMBER(I29))</formula>
    </cfRule>
  </conditionalFormatting>
  <conditionalFormatting sqref="L29:M29 O29:P29 R29:S29 I31:J31">
    <cfRule type="expression" dxfId="45" priority="35">
      <formula>$R$33="Preencher 1."</formula>
    </cfRule>
  </conditionalFormatting>
  <conditionalFormatting sqref="L29:M29">
    <cfRule type="expression" dxfId="44" priority="8">
      <formula>AND(ISBLANK(L29),ISNUMBER(L31))</formula>
    </cfRule>
  </conditionalFormatting>
  <conditionalFormatting sqref="L31:M31">
    <cfRule type="expression" dxfId="43" priority="15">
      <formula>AND(ISBLANK(L31),ISNUMBER(L29))</formula>
    </cfRule>
    <cfRule type="expression" dxfId="42" priority="16">
      <formula>$R$33="Preencher 1."</formula>
    </cfRule>
  </conditionalFormatting>
  <conditionalFormatting sqref="L43:M43 O43:P43 R43:S43">
    <cfRule type="cellIs" dxfId="41" priority="28" operator="equal">
      <formula>"Preencher 1."</formula>
    </cfRule>
  </conditionalFormatting>
  <conditionalFormatting sqref="O21:P21">
    <cfRule type="containsBlanks" dxfId="40" priority="2">
      <formula>LEN(TRIM(O21))=0</formula>
    </cfRule>
  </conditionalFormatting>
  <conditionalFormatting sqref="O29:P29">
    <cfRule type="expression" dxfId="39" priority="7">
      <formula>AND(ISBLANK(O29),ISNUMBER(O31))</formula>
    </cfRule>
  </conditionalFormatting>
  <conditionalFormatting sqref="O31:P31">
    <cfRule type="expression" dxfId="38" priority="13">
      <formula>AND(ISBLANK(O31),ISNUMBER(O29))</formula>
    </cfRule>
    <cfRule type="expression" dxfId="37" priority="14">
      <formula>$R$33="Preencher 1."</formula>
    </cfRule>
  </conditionalFormatting>
  <conditionalFormatting sqref="R137 R139 R141 R151">
    <cfRule type="cellIs" dxfId="36" priority="25" operator="equal">
      <formula>"Preencher 3."</formula>
    </cfRule>
  </conditionalFormatting>
  <conditionalFormatting sqref="R21:S21">
    <cfRule type="containsBlanks" dxfId="35" priority="1">
      <formula>LEN(TRIM(R21))=0</formula>
    </cfRule>
  </conditionalFormatting>
  <conditionalFormatting sqref="R29:S29">
    <cfRule type="expression" dxfId="34" priority="5">
      <formula>AND(ISBLANK(R29),ISNUMBER(R31))</formula>
    </cfRule>
  </conditionalFormatting>
  <conditionalFormatting sqref="R31:S31">
    <cfRule type="expression" dxfId="33" priority="9">
      <formula>AND(ISBLANK(R31),ISNUMBER(R29))</formula>
    </cfRule>
    <cfRule type="expression" dxfId="32" priority="10">
      <formula>$R$33="Preencher 1."</formula>
    </cfRule>
  </conditionalFormatting>
  <conditionalFormatting sqref="R33:S33">
    <cfRule type="cellIs" dxfId="31" priority="36" operator="equal">
      <formula>"Preencher 1."</formula>
    </cfRule>
  </conditionalFormatting>
  <conditionalFormatting sqref="R45:S45">
    <cfRule type="cellIs" dxfId="30" priority="26" operator="equal">
      <formula>"Preencher 1."</formula>
    </cfRule>
  </conditionalFormatting>
  <conditionalFormatting sqref="R111:S111">
    <cfRule type="expression" dxfId="29" priority="96">
      <formula>AND(ISBLANK(R111),COUNTA(F113,F115)&gt;0)</formula>
    </cfRule>
  </conditionalFormatting>
  <conditionalFormatting sqref="R115:S115">
    <cfRule type="cellIs" dxfId="28" priority="73" operator="equal">
      <formula>"Preencher 8."</formula>
    </cfRule>
  </conditionalFormatting>
  <conditionalFormatting sqref="R143:S143">
    <cfRule type="cellIs" dxfId="27" priority="24" operator="equal">
      <formula>"Preencher 4."</formula>
    </cfRule>
  </conditionalFormatting>
  <conditionalFormatting sqref="R145:S145 R155:S155">
    <cfRule type="cellIs" dxfId="26" priority="76" operator="equal">
      <formula>"Preencher 5."</formula>
    </cfRule>
  </conditionalFormatting>
  <conditionalFormatting sqref="R147:S147">
    <cfRule type="cellIs" dxfId="25" priority="23" operator="equal">
      <formula>"Preencher 2."</formula>
    </cfRule>
  </conditionalFormatting>
  <conditionalFormatting sqref="R153:S153">
    <cfRule type="cellIs" dxfId="24" priority="22" operator="equal">
      <formula>"Preencher 7."</formula>
    </cfRule>
  </conditionalFormatting>
  <conditionalFormatting sqref="R163:S163 R171:S171 R178:S178 R218:S220">
    <cfRule type="cellIs" dxfId="23" priority="42" operator="equal">
      <formula>"Preencher 8."</formula>
    </cfRule>
  </conditionalFormatting>
  <conditionalFormatting sqref="R163:S163">
    <cfRule type="cellIs" dxfId="22" priority="75" operator="equal">
      <formula>"Preencher"</formula>
    </cfRule>
  </conditionalFormatting>
  <conditionalFormatting sqref="R171:S171">
    <cfRule type="cellIs" dxfId="21" priority="74" operator="equal">
      <formula>"Preencher"</formula>
    </cfRule>
  </conditionalFormatting>
  <conditionalFormatting sqref="R194:S194">
    <cfRule type="cellIs" dxfId="20" priority="72" operator="equal">
      <formula>"Preencher"</formula>
    </cfRule>
  </conditionalFormatting>
  <conditionalFormatting sqref="R196:S196">
    <cfRule type="cellIs" dxfId="19" priority="61" operator="equal">
      <formula>"Preencher"</formula>
    </cfRule>
  </conditionalFormatting>
  <conditionalFormatting sqref="R198:S198">
    <cfRule type="cellIs" dxfId="18" priority="60" operator="equal">
      <formula>"Preencher"</formula>
    </cfRule>
  </conditionalFormatting>
  <conditionalFormatting sqref="R200:S200">
    <cfRule type="cellIs" dxfId="17" priority="59" operator="equal">
      <formula>"Preencher"</formula>
    </cfRule>
  </conditionalFormatting>
  <conditionalFormatting sqref="R202:S202">
    <cfRule type="cellIs" dxfId="16" priority="58" operator="equal">
      <formula>"Preencher"</formula>
    </cfRule>
  </conditionalFormatting>
  <conditionalFormatting sqref="R204:S204">
    <cfRule type="cellIs" dxfId="15" priority="57" operator="equal">
      <formula>"Preencher"</formula>
    </cfRule>
  </conditionalFormatting>
  <conditionalFormatting sqref="R206:S206">
    <cfRule type="cellIs" dxfId="14" priority="56" operator="equal">
      <formula>"Preencher"</formula>
    </cfRule>
  </conditionalFormatting>
  <conditionalFormatting sqref="R208:S208">
    <cfRule type="cellIs" dxfId="13" priority="55" operator="equal">
      <formula>"Preencher"</formula>
    </cfRule>
  </conditionalFormatting>
  <conditionalFormatting sqref="R210:S210">
    <cfRule type="cellIs" dxfId="12" priority="54" operator="equal">
      <formula>"Preencher"</formula>
    </cfRule>
  </conditionalFormatting>
  <conditionalFormatting sqref="R212:S212">
    <cfRule type="cellIs" dxfId="11" priority="53" operator="equal">
      <formula>"Preencher"</formula>
    </cfRule>
  </conditionalFormatting>
  <conditionalFormatting sqref="R214:S214">
    <cfRule type="cellIs" dxfId="10" priority="52" operator="equal">
      <formula>"Preencher"</formula>
    </cfRule>
  </conditionalFormatting>
  <conditionalFormatting sqref="R216:S216">
    <cfRule type="cellIs" dxfId="9" priority="51" operator="equal">
      <formula>"Preencher"</formula>
    </cfRule>
  </conditionalFormatting>
  <conditionalFormatting sqref="R220:S220">
    <cfRule type="cellIs" dxfId="8" priority="18" operator="equal">
      <formula>"Preencher"</formula>
    </cfRule>
  </conditionalFormatting>
  <conditionalFormatting sqref="R224:S224">
    <cfRule type="cellIs" dxfId="7" priority="19" operator="equal">
      <formula>"Preencher"</formula>
    </cfRule>
  </conditionalFormatting>
  <conditionalFormatting sqref="R228:S228">
    <cfRule type="cellIs" dxfId="6" priority="17" operator="equal">
      <formula>"Preencher"</formula>
    </cfRule>
  </conditionalFormatting>
  <conditionalFormatting sqref="S47 S49 S51">
    <cfRule type="expression" dxfId="5" priority="82">
      <formula>$U$47=0</formula>
    </cfRule>
  </conditionalFormatting>
  <conditionalFormatting sqref="S55 S57 S59 S61 S63 S65 S67">
    <cfRule type="expression" dxfId="4" priority="81">
      <formula>$U$55=0</formula>
    </cfRule>
  </conditionalFormatting>
  <conditionalFormatting sqref="S71 S73 S75">
    <cfRule type="expression" dxfId="3" priority="4">
      <formula>$U$71=0</formula>
    </cfRule>
  </conditionalFormatting>
  <conditionalFormatting sqref="S79 S81 S83 S85">
    <cfRule type="expression" dxfId="2" priority="79">
      <formula>$U$79=0</formula>
    </cfRule>
  </conditionalFormatting>
  <conditionalFormatting sqref="S89 S91 S93 S95">
    <cfRule type="expression" dxfId="1" priority="78">
      <formula>$U$89=0</formula>
    </cfRule>
  </conditionalFormatting>
  <conditionalFormatting sqref="S99 S101 S103 S105 S107">
    <cfRule type="expression" dxfId="0" priority="77">
      <formula>$U$99=0</formula>
    </cfRule>
  </conditionalFormatting>
  <dataValidations count="3">
    <dataValidation type="whole" allowBlank="1" showInputMessage="1" showErrorMessage="1" errorTitle="Erro de preenchimento" error="Introduzir número inteiro positivo." sqref="R111:S111" xr:uid="{FB74EB09-DCED-47FC-B51E-49F4A7CEAE88}">
      <formula1>0</formula1>
      <formula2>1000000</formula2>
    </dataValidation>
    <dataValidation type="decimal" allowBlank="1" showInputMessage="1" showErrorMessage="1" errorTitle="Erro de preenchimento" error="Introduzir número decimal positivo." sqref="F115:G115 F113:G113 L194:M194 L196:M196 L198:M198 L200:M200 L202:M202 L204:M204 L206:M206 L208:M208 L210:M210 L212:M212 L214:M214 I29:J29 L29:M29 O29:P29 R29:S29 O39:P39 L39:M39 R23:S23" xr:uid="{00B39D99-4D37-4571-B48B-467063054075}">
      <formula1>0</formula1>
      <formula2>1000000000</formula2>
    </dataValidation>
    <dataValidation type="whole" allowBlank="1" showInputMessage="1" showErrorMessage="1" errorTitle="Erro de preenchimento" error="Introduzir número inteiro positivo." sqref="I31:J31 L31:M31 O31:P31 R31:S31" xr:uid="{ED47B516-3048-4650-8D0B-1EB5F5F441AC}">
      <formula1>0</formula1>
      <formula2>10000</formula2>
    </dataValidation>
  </dataValidations>
  <pageMargins left="0.98425196850393704" right="0.59055118110236227" top="0.59055118110236227" bottom="0.78740157480314965" header="0" footer="0.51181102362204722"/>
  <pageSetup paperSize="9" scale="82" fitToHeight="0" orientation="portrait" r:id="rId1"/>
  <headerFooter alignWithMargins="0">
    <oddFooter>&amp;R&amp;8Pág &amp;P de &amp;N</oddFooter>
  </headerFooter>
  <rowBreaks count="2" manualBreakCount="2">
    <brk id="76" min="1" max="18" man="1"/>
    <brk id="158" min="1"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5489" r:id="rId4" name="Group Box 2417">
              <controlPr defaultSize="0" print="0" autoFill="0" autoPict="0">
                <anchor moveWithCells="1">
                  <from>
                    <xdr:col>1</xdr:col>
                    <xdr:colOff>0</xdr:colOff>
                    <xdr:row>53</xdr:row>
                    <xdr:rowOff>85725</xdr:rowOff>
                  </from>
                  <to>
                    <xdr:col>19</xdr:col>
                    <xdr:colOff>0</xdr:colOff>
                    <xdr:row>67</xdr:row>
                    <xdr:rowOff>0</xdr:rowOff>
                  </to>
                </anchor>
              </controlPr>
            </control>
          </mc:Choice>
        </mc:AlternateContent>
        <mc:AlternateContent xmlns:mc="http://schemas.openxmlformats.org/markup-compatibility/2006">
          <mc:Choice Requires="x14">
            <control shapeId="5493" r:id="rId5" name="Group Box 2421">
              <controlPr defaultSize="0" print="0" autoFill="0" autoPict="0">
                <anchor moveWithCells="1">
                  <from>
                    <xdr:col>1</xdr:col>
                    <xdr:colOff>0</xdr:colOff>
                    <xdr:row>70</xdr:row>
                    <xdr:rowOff>0</xdr:rowOff>
                  </from>
                  <to>
                    <xdr:col>19</xdr:col>
                    <xdr:colOff>0</xdr:colOff>
                    <xdr:row>74</xdr:row>
                    <xdr:rowOff>190500</xdr:rowOff>
                  </to>
                </anchor>
              </controlPr>
            </control>
          </mc:Choice>
        </mc:AlternateContent>
        <mc:AlternateContent xmlns:mc="http://schemas.openxmlformats.org/markup-compatibility/2006">
          <mc:Choice Requires="x14">
            <control shapeId="5502" r:id="rId6" name="Option Button 2430">
              <controlPr defaultSize="0" autoFill="0" autoLine="0" autoPict="0">
                <anchor moveWithCells="1">
                  <from>
                    <xdr:col>18</xdr:col>
                    <xdr:colOff>142875</xdr:colOff>
                    <xdr:row>78</xdr:row>
                    <xdr:rowOff>0</xdr:rowOff>
                  </from>
                  <to>
                    <xdr:col>18</xdr:col>
                    <xdr:colOff>400050</xdr:colOff>
                    <xdr:row>78</xdr:row>
                    <xdr:rowOff>190500</xdr:rowOff>
                  </to>
                </anchor>
              </controlPr>
            </control>
          </mc:Choice>
        </mc:AlternateContent>
        <mc:AlternateContent xmlns:mc="http://schemas.openxmlformats.org/markup-compatibility/2006">
          <mc:Choice Requires="x14">
            <control shapeId="5503" r:id="rId7" name="Option Button 2431">
              <controlPr defaultSize="0" autoFill="0" autoLine="0" autoPict="0">
                <anchor moveWithCells="1">
                  <from>
                    <xdr:col>18</xdr:col>
                    <xdr:colOff>142875</xdr:colOff>
                    <xdr:row>80</xdr:row>
                    <xdr:rowOff>0</xdr:rowOff>
                  </from>
                  <to>
                    <xdr:col>18</xdr:col>
                    <xdr:colOff>400050</xdr:colOff>
                    <xdr:row>81</xdr:row>
                    <xdr:rowOff>0</xdr:rowOff>
                  </to>
                </anchor>
              </controlPr>
            </control>
          </mc:Choice>
        </mc:AlternateContent>
        <mc:AlternateContent xmlns:mc="http://schemas.openxmlformats.org/markup-compatibility/2006">
          <mc:Choice Requires="x14">
            <control shapeId="5504" r:id="rId8" name="Option Button 2432">
              <controlPr defaultSize="0" autoFill="0" autoLine="0" autoPict="0">
                <anchor moveWithCells="1">
                  <from>
                    <xdr:col>18</xdr:col>
                    <xdr:colOff>142875</xdr:colOff>
                    <xdr:row>82</xdr:row>
                    <xdr:rowOff>0</xdr:rowOff>
                  </from>
                  <to>
                    <xdr:col>18</xdr:col>
                    <xdr:colOff>400050</xdr:colOff>
                    <xdr:row>83</xdr:row>
                    <xdr:rowOff>0</xdr:rowOff>
                  </to>
                </anchor>
              </controlPr>
            </control>
          </mc:Choice>
        </mc:AlternateContent>
        <mc:AlternateContent xmlns:mc="http://schemas.openxmlformats.org/markup-compatibility/2006">
          <mc:Choice Requires="x14">
            <control shapeId="5505" r:id="rId9" name="Option Button 2433">
              <controlPr defaultSize="0" autoFill="0" autoLine="0" autoPict="0">
                <anchor moveWithCells="1">
                  <from>
                    <xdr:col>18</xdr:col>
                    <xdr:colOff>142875</xdr:colOff>
                    <xdr:row>83</xdr:row>
                    <xdr:rowOff>85725</xdr:rowOff>
                  </from>
                  <to>
                    <xdr:col>18</xdr:col>
                    <xdr:colOff>400050</xdr:colOff>
                    <xdr:row>85</xdr:row>
                    <xdr:rowOff>0</xdr:rowOff>
                  </to>
                </anchor>
              </controlPr>
            </control>
          </mc:Choice>
        </mc:AlternateContent>
        <mc:AlternateContent xmlns:mc="http://schemas.openxmlformats.org/markup-compatibility/2006">
          <mc:Choice Requires="x14">
            <control shapeId="5506" r:id="rId10" name="Group Box 2434">
              <controlPr defaultSize="0" print="0" autoFill="0" autoPict="0">
                <anchor moveWithCells="1">
                  <from>
                    <xdr:col>1</xdr:col>
                    <xdr:colOff>0</xdr:colOff>
                    <xdr:row>78</xdr:row>
                    <xdr:rowOff>0</xdr:rowOff>
                  </from>
                  <to>
                    <xdr:col>19</xdr:col>
                    <xdr:colOff>0</xdr:colOff>
                    <xdr:row>85</xdr:row>
                    <xdr:rowOff>0</xdr:rowOff>
                  </to>
                </anchor>
              </controlPr>
            </control>
          </mc:Choice>
        </mc:AlternateContent>
        <mc:AlternateContent xmlns:mc="http://schemas.openxmlformats.org/markup-compatibility/2006">
          <mc:Choice Requires="x14">
            <control shapeId="5515" r:id="rId11" name="Group Box 2443">
              <controlPr defaultSize="0" print="0" autoFill="0" autoPict="0">
                <anchor moveWithCells="1">
                  <from>
                    <xdr:col>0</xdr:col>
                    <xdr:colOff>114300</xdr:colOff>
                    <xdr:row>87</xdr:row>
                    <xdr:rowOff>85725</xdr:rowOff>
                  </from>
                  <to>
                    <xdr:col>19</xdr:col>
                    <xdr:colOff>0</xdr:colOff>
                    <xdr:row>95</xdr:row>
                    <xdr:rowOff>0</xdr:rowOff>
                  </to>
                </anchor>
              </controlPr>
            </control>
          </mc:Choice>
        </mc:AlternateContent>
        <mc:AlternateContent xmlns:mc="http://schemas.openxmlformats.org/markup-compatibility/2006">
          <mc:Choice Requires="x14">
            <control shapeId="5520" r:id="rId12" name="Option Button 2448">
              <controlPr defaultSize="0" autoFill="0" autoLine="0" autoPict="0">
                <anchor moveWithCells="1">
                  <from>
                    <xdr:col>18</xdr:col>
                    <xdr:colOff>142875</xdr:colOff>
                    <xdr:row>88</xdr:row>
                    <xdr:rowOff>0</xdr:rowOff>
                  </from>
                  <to>
                    <xdr:col>18</xdr:col>
                    <xdr:colOff>400050</xdr:colOff>
                    <xdr:row>89</xdr:row>
                    <xdr:rowOff>0</xdr:rowOff>
                  </to>
                </anchor>
              </controlPr>
            </control>
          </mc:Choice>
        </mc:AlternateContent>
        <mc:AlternateContent xmlns:mc="http://schemas.openxmlformats.org/markup-compatibility/2006">
          <mc:Choice Requires="x14">
            <control shapeId="5521" r:id="rId13" name="Option Button 2449">
              <controlPr defaultSize="0" autoFill="0" autoLine="0" autoPict="0">
                <anchor moveWithCells="1">
                  <from>
                    <xdr:col>18</xdr:col>
                    <xdr:colOff>142875</xdr:colOff>
                    <xdr:row>90</xdr:row>
                    <xdr:rowOff>0</xdr:rowOff>
                  </from>
                  <to>
                    <xdr:col>18</xdr:col>
                    <xdr:colOff>400050</xdr:colOff>
                    <xdr:row>91</xdr:row>
                    <xdr:rowOff>0</xdr:rowOff>
                  </to>
                </anchor>
              </controlPr>
            </control>
          </mc:Choice>
        </mc:AlternateContent>
        <mc:AlternateContent xmlns:mc="http://schemas.openxmlformats.org/markup-compatibility/2006">
          <mc:Choice Requires="x14">
            <control shapeId="5522" r:id="rId14" name="Option Button 2450">
              <controlPr defaultSize="0" autoFill="0" autoLine="0" autoPict="0">
                <anchor moveWithCells="1">
                  <from>
                    <xdr:col>18</xdr:col>
                    <xdr:colOff>142875</xdr:colOff>
                    <xdr:row>92</xdr:row>
                    <xdr:rowOff>0</xdr:rowOff>
                  </from>
                  <to>
                    <xdr:col>18</xdr:col>
                    <xdr:colOff>400050</xdr:colOff>
                    <xdr:row>92</xdr:row>
                    <xdr:rowOff>190500</xdr:rowOff>
                  </to>
                </anchor>
              </controlPr>
            </control>
          </mc:Choice>
        </mc:AlternateContent>
        <mc:AlternateContent xmlns:mc="http://schemas.openxmlformats.org/markup-compatibility/2006">
          <mc:Choice Requires="x14">
            <control shapeId="5523" r:id="rId15" name="Option Button 2451">
              <controlPr defaultSize="0" autoFill="0" autoLine="0" autoPict="0">
                <anchor moveWithCells="1">
                  <from>
                    <xdr:col>18</xdr:col>
                    <xdr:colOff>142875</xdr:colOff>
                    <xdr:row>94</xdr:row>
                    <xdr:rowOff>0</xdr:rowOff>
                  </from>
                  <to>
                    <xdr:col>18</xdr:col>
                    <xdr:colOff>400050</xdr:colOff>
                    <xdr:row>95</xdr:row>
                    <xdr:rowOff>0</xdr:rowOff>
                  </to>
                </anchor>
              </controlPr>
            </control>
          </mc:Choice>
        </mc:AlternateContent>
        <mc:AlternateContent xmlns:mc="http://schemas.openxmlformats.org/markup-compatibility/2006">
          <mc:Choice Requires="x14">
            <control shapeId="5532" r:id="rId16" name="Group Box 2460">
              <controlPr defaultSize="0" print="0" autoFill="0" autoPict="0">
                <anchor moveWithCells="1">
                  <from>
                    <xdr:col>0</xdr:col>
                    <xdr:colOff>114300</xdr:colOff>
                    <xdr:row>97</xdr:row>
                    <xdr:rowOff>85725</xdr:rowOff>
                  </from>
                  <to>
                    <xdr:col>19</xdr:col>
                    <xdr:colOff>0</xdr:colOff>
                    <xdr:row>107</xdr:row>
                    <xdr:rowOff>0</xdr:rowOff>
                  </to>
                </anchor>
              </controlPr>
            </control>
          </mc:Choice>
        </mc:AlternateContent>
        <mc:AlternateContent xmlns:mc="http://schemas.openxmlformats.org/markup-compatibility/2006">
          <mc:Choice Requires="x14">
            <control shapeId="5533" r:id="rId17" name="Option Button 2461">
              <controlPr defaultSize="0" autoFill="0" autoLine="0" autoPict="0">
                <anchor moveWithCells="1">
                  <from>
                    <xdr:col>18</xdr:col>
                    <xdr:colOff>142875</xdr:colOff>
                    <xdr:row>98</xdr:row>
                    <xdr:rowOff>0</xdr:rowOff>
                  </from>
                  <to>
                    <xdr:col>18</xdr:col>
                    <xdr:colOff>400050</xdr:colOff>
                    <xdr:row>99</xdr:row>
                    <xdr:rowOff>0</xdr:rowOff>
                  </to>
                </anchor>
              </controlPr>
            </control>
          </mc:Choice>
        </mc:AlternateContent>
        <mc:AlternateContent xmlns:mc="http://schemas.openxmlformats.org/markup-compatibility/2006">
          <mc:Choice Requires="x14">
            <control shapeId="5534" r:id="rId18" name="Option Button 2462">
              <controlPr defaultSize="0" autoFill="0" autoLine="0" autoPict="0">
                <anchor moveWithCells="1">
                  <from>
                    <xdr:col>18</xdr:col>
                    <xdr:colOff>142875</xdr:colOff>
                    <xdr:row>100</xdr:row>
                    <xdr:rowOff>0</xdr:rowOff>
                  </from>
                  <to>
                    <xdr:col>18</xdr:col>
                    <xdr:colOff>400050</xdr:colOff>
                    <xdr:row>101</xdr:row>
                    <xdr:rowOff>0</xdr:rowOff>
                  </to>
                </anchor>
              </controlPr>
            </control>
          </mc:Choice>
        </mc:AlternateContent>
        <mc:AlternateContent xmlns:mc="http://schemas.openxmlformats.org/markup-compatibility/2006">
          <mc:Choice Requires="x14">
            <control shapeId="5535" r:id="rId19" name="Option Button 2463">
              <controlPr defaultSize="0" autoFill="0" autoLine="0" autoPict="0">
                <anchor moveWithCells="1">
                  <from>
                    <xdr:col>18</xdr:col>
                    <xdr:colOff>142875</xdr:colOff>
                    <xdr:row>102</xdr:row>
                    <xdr:rowOff>0</xdr:rowOff>
                  </from>
                  <to>
                    <xdr:col>18</xdr:col>
                    <xdr:colOff>400050</xdr:colOff>
                    <xdr:row>103</xdr:row>
                    <xdr:rowOff>0</xdr:rowOff>
                  </to>
                </anchor>
              </controlPr>
            </control>
          </mc:Choice>
        </mc:AlternateContent>
        <mc:AlternateContent xmlns:mc="http://schemas.openxmlformats.org/markup-compatibility/2006">
          <mc:Choice Requires="x14">
            <control shapeId="5536" r:id="rId20" name="Option Button 2464">
              <controlPr defaultSize="0" autoFill="0" autoLine="0" autoPict="0">
                <anchor moveWithCells="1">
                  <from>
                    <xdr:col>18</xdr:col>
                    <xdr:colOff>142875</xdr:colOff>
                    <xdr:row>104</xdr:row>
                    <xdr:rowOff>0</xdr:rowOff>
                  </from>
                  <to>
                    <xdr:col>18</xdr:col>
                    <xdr:colOff>400050</xdr:colOff>
                    <xdr:row>105</xdr:row>
                    <xdr:rowOff>0</xdr:rowOff>
                  </to>
                </anchor>
              </controlPr>
            </control>
          </mc:Choice>
        </mc:AlternateContent>
        <mc:AlternateContent xmlns:mc="http://schemas.openxmlformats.org/markup-compatibility/2006">
          <mc:Choice Requires="x14">
            <control shapeId="5537" r:id="rId21" name="Option Button 2465">
              <controlPr defaultSize="0" autoFill="0" autoLine="0" autoPict="0">
                <anchor moveWithCells="1">
                  <from>
                    <xdr:col>18</xdr:col>
                    <xdr:colOff>142875</xdr:colOff>
                    <xdr:row>105</xdr:row>
                    <xdr:rowOff>85725</xdr:rowOff>
                  </from>
                  <to>
                    <xdr:col>18</xdr:col>
                    <xdr:colOff>400050</xdr:colOff>
                    <xdr:row>107</xdr:row>
                    <xdr:rowOff>0</xdr:rowOff>
                  </to>
                </anchor>
              </controlPr>
            </control>
          </mc:Choice>
        </mc:AlternateContent>
        <mc:AlternateContent xmlns:mc="http://schemas.openxmlformats.org/markup-compatibility/2006">
          <mc:Choice Requires="x14">
            <control shapeId="5604" r:id="rId22" name="Option Button 2532">
              <controlPr defaultSize="0" autoFill="0" autoLine="0" autoPict="0">
                <anchor moveWithCells="1">
                  <from>
                    <xdr:col>18</xdr:col>
                    <xdr:colOff>142875</xdr:colOff>
                    <xdr:row>54</xdr:row>
                    <xdr:rowOff>0</xdr:rowOff>
                  </from>
                  <to>
                    <xdr:col>18</xdr:col>
                    <xdr:colOff>400050</xdr:colOff>
                    <xdr:row>55</xdr:row>
                    <xdr:rowOff>0</xdr:rowOff>
                  </to>
                </anchor>
              </controlPr>
            </control>
          </mc:Choice>
        </mc:AlternateContent>
        <mc:AlternateContent xmlns:mc="http://schemas.openxmlformats.org/markup-compatibility/2006">
          <mc:Choice Requires="x14">
            <control shapeId="5605" r:id="rId23" name="Option Button 2533">
              <controlPr defaultSize="0" autoFill="0" autoLine="0" autoPict="0">
                <anchor moveWithCells="1">
                  <from>
                    <xdr:col>18</xdr:col>
                    <xdr:colOff>142875</xdr:colOff>
                    <xdr:row>56</xdr:row>
                    <xdr:rowOff>0</xdr:rowOff>
                  </from>
                  <to>
                    <xdr:col>18</xdr:col>
                    <xdr:colOff>400050</xdr:colOff>
                    <xdr:row>57</xdr:row>
                    <xdr:rowOff>0</xdr:rowOff>
                  </to>
                </anchor>
              </controlPr>
            </control>
          </mc:Choice>
        </mc:AlternateContent>
        <mc:AlternateContent xmlns:mc="http://schemas.openxmlformats.org/markup-compatibility/2006">
          <mc:Choice Requires="x14">
            <control shapeId="5606" r:id="rId24" name="Option Button 2534">
              <controlPr defaultSize="0" autoFill="0" autoLine="0" autoPict="0">
                <anchor moveWithCells="1">
                  <from>
                    <xdr:col>18</xdr:col>
                    <xdr:colOff>142875</xdr:colOff>
                    <xdr:row>58</xdr:row>
                    <xdr:rowOff>0</xdr:rowOff>
                  </from>
                  <to>
                    <xdr:col>18</xdr:col>
                    <xdr:colOff>400050</xdr:colOff>
                    <xdr:row>58</xdr:row>
                    <xdr:rowOff>190500</xdr:rowOff>
                  </to>
                </anchor>
              </controlPr>
            </control>
          </mc:Choice>
        </mc:AlternateContent>
        <mc:AlternateContent xmlns:mc="http://schemas.openxmlformats.org/markup-compatibility/2006">
          <mc:Choice Requires="x14">
            <control shapeId="5607" r:id="rId25" name="Option Button 2535">
              <controlPr defaultSize="0" autoFill="0" autoLine="0" autoPict="0">
                <anchor moveWithCells="1">
                  <from>
                    <xdr:col>18</xdr:col>
                    <xdr:colOff>142875</xdr:colOff>
                    <xdr:row>60</xdr:row>
                    <xdr:rowOff>0</xdr:rowOff>
                  </from>
                  <to>
                    <xdr:col>18</xdr:col>
                    <xdr:colOff>400050</xdr:colOff>
                    <xdr:row>61</xdr:row>
                    <xdr:rowOff>0</xdr:rowOff>
                  </to>
                </anchor>
              </controlPr>
            </control>
          </mc:Choice>
        </mc:AlternateContent>
        <mc:AlternateContent xmlns:mc="http://schemas.openxmlformats.org/markup-compatibility/2006">
          <mc:Choice Requires="x14">
            <control shapeId="5608" r:id="rId26" name="Option Button 2536">
              <controlPr defaultSize="0" autoFill="0" autoLine="0" autoPict="0">
                <anchor moveWithCells="1">
                  <from>
                    <xdr:col>18</xdr:col>
                    <xdr:colOff>142875</xdr:colOff>
                    <xdr:row>62</xdr:row>
                    <xdr:rowOff>0</xdr:rowOff>
                  </from>
                  <to>
                    <xdr:col>18</xdr:col>
                    <xdr:colOff>400050</xdr:colOff>
                    <xdr:row>63</xdr:row>
                    <xdr:rowOff>0</xdr:rowOff>
                  </to>
                </anchor>
              </controlPr>
            </control>
          </mc:Choice>
        </mc:AlternateContent>
        <mc:AlternateContent xmlns:mc="http://schemas.openxmlformats.org/markup-compatibility/2006">
          <mc:Choice Requires="x14">
            <control shapeId="5609" r:id="rId27" name="Option Button 2537">
              <controlPr defaultSize="0" autoFill="0" autoLine="0" autoPict="0">
                <anchor moveWithCells="1">
                  <from>
                    <xdr:col>18</xdr:col>
                    <xdr:colOff>142875</xdr:colOff>
                    <xdr:row>64</xdr:row>
                    <xdr:rowOff>0</xdr:rowOff>
                  </from>
                  <to>
                    <xdr:col>18</xdr:col>
                    <xdr:colOff>400050</xdr:colOff>
                    <xdr:row>65</xdr:row>
                    <xdr:rowOff>0</xdr:rowOff>
                  </to>
                </anchor>
              </controlPr>
            </control>
          </mc:Choice>
        </mc:AlternateContent>
        <mc:AlternateContent xmlns:mc="http://schemas.openxmlformats.org/markup-compatibility/2006">
          <mc:Choice Requires="x14">
            <control shapeId="5677" r:id="rId28" name="Check Box 2605">
              <controlPr defaultSize="0" autoFill="0" autoLine="0" autoPict="0">
                <anchor moveWithCells="1">
                  <from>
                    <xdr:col>18</xdr:col>
                    <xdr:colOff>133350</xdr:colOff>
                    <xdr:row>117</xdr:row>
                    <xdr:rowOff>66675</xdr:rowOff>
                  </from>
                  <to>
                    <xdr:col>18</xdr:col>
                    <xdr:colOff>504825</xdr:colOff>
                    <xdr:row>119</xdr:row>
                    <xdr:rowOff>19050</xdr:rowOff>
                  </to>
                </anchor>
              </controlPr>
            </control>
          </mc:Choice>
        </mc:AlternateContent>
        <mc:AlternateContent xmlns:mc="http://schemas.openxmlformats.org/markup-compatibility/2006">
          <mc:Choice Requires="x14">
            <control shapeId="5678" r:id="rId29" name="Check Box 2606">
              <controlPr defaultSize="0" autoFill="0" autoLine="0" autoPict="0">
                <anchor moveWithCells="1">
                  <from>
                    <xdr:col>18</xdr:col>
                    <xdr:colOff>133350</xdr:colOff>
                    <xdr:row>119</xdr:row>
                    <xdr:rowOff>66675</xdr:rowOff>
                  </from>
                  <to>
                    <xdr:col>18</xdr:col>
                    <xdr:colOff>504825</xdr:colOff>
                    <xdr:row>121</xdr:row>
                    <xdr:rowOff>19050</xdr:rowOff>
                  </to>
                </anchor>
              </controlPr>
            </control>
          </mc:Choice>
        </mc:AlternateContent>
        <mc:AlternateContent xmlns:mc="http://schemas.openxmlformats.org/markup-compatibility/2006">
          <mc:Choice Requires="x14">
            <control shapeId="5679" r:id="rId30" name="Check Box 2607">
              <controlPr defaultSize="0" autoFill="0" autoLine="0" autoPict="0">
                <anchor moveWithCells="1">
                  <from>
                    <xdr:col>18</xdr:col>
                    <xdr:colOff>133350</xdr:colOff>
                    <xdr:row>121</xdr:row>
                    <xdr:rowOff>66675</xdr:rowOff>
                  </from>
                  <to>
                    <xdr:col>18</xdr:col>
                    <xdr:colOff>504825</xdr:colOff>
                    <xdr:row>123</xdr:row>
                    <xdr:rowOff>19050</xdr:rowOff>
                  </to>
                </anchor>
              </controlPr>
            </control>
          </mc:Choice>
        </mc:AlternateContent>
        <mc:AlternateContent xmlns:mc="http://schemas.openxmlformats.org/markup-compatibility/2006">
          <mc:Choice Requires="x14">
            <control shapeId="5680" r:id="rId31" name="Check Box 2608">
              <controlPr defaultSize="0" autoFill="0" autoLine="0" autoPict="0">
                <anchor moveWithCells="1">
                  <from>
                    <xdr:col>18</xdr:col>
                    <xdr:colOff>133350</xdr:colOff>
                    <xdr:row>123</xdr:row>
                    <xdr:rowOff>66675</xdr:rowOff>
                  </from>
                  <to>
                    <xdr:col>18</xdr:col>
                    <xdr:colOff>504825</xdr:colOff>
                    <xdr:row>125</xdr:row>
                    <xdr:rowOff>19050</xdr:rowOff>
                  </to>
                </anchor>
              </controlPr>
            </control>
          </mc:Choice>
        </mc:AlternateContent>
        <mc:AlternateContent xmlns:mc="http://schemas.openxmlformats.org/markup-compatibility/2006">
          <mc:Choice Requires="x14">
            <control shapeId="5681" r:id="rId32" name="Check Box 2609">
              <controlPr defaultSize="0" autoFill="0" autoLine="0" autoPict="0">
                <anchor moveWithCells="1">
                  <from>
                    <xdr:col>18</xdr:col>
                    <xdr:colOff>133350</xdr:colOff>
                    <xdr:row>125</xdr:row>
                    <xdr:rowOff>66675</xdr:rowOff>
                  </from>
                  <to>
                    <xdr:col>18</xdr:col>
                    <xdr:colOff>504825</xdr:colOff>
                    <xdr:row>127</xdr:row>
                    <xdr:rowOff>19050</xdr:rowOff>
                  </to>
                </anchor>
              </controlPr>
            </control>
          </mc:Choice>
        </mc:AlternateContent>
        <mc:AlternateContent xmlns:mc="http://schemas.openxmlformats.org/markup-compatibility/2006">
          <mc:Choice Requires="x14">
            <control shapeId="5682" r:id="rId33" name="Group Box 2610">
              <controlPr defaultSize="0" print="0" autoFill="0" autoPict="0">
                <anchor moveWithCells="1">
                  <from>
                    <xdr:col>1</xdr:col>
                    <xdr:colOff>0</xdr:colOff>
                    <xdr:row>46</xdr:row>
                    <xdr:rowOff>0</xdr:rowOff>
                  </from>
                  <to>
                    <xdr:col>19</xdr:col>
                    <xdr:colOff>0</xdr:colOff>
                    <xdr:row>51</xdr:row>
                    <xdr:rowOff>0</xdr:rowOff>
                  </to>
                </anchor>
              </controlPr>
            </control>
          </mc:Choice>
        </mc:AlternateContent>
        <mc:AlternateContent xmlns:mc="http://schemas.openxmlformats.org/markup-compatibility/2006">
          <mc:Choice Requires="x14">
            <control shapeId="5698" r:id="rId34" name="Option Button 2626">
              <controlPr defaultSize="0" autoFill="0" autoLine="0" autoPict="0">
                <anchor moveWithCells="1">
                  <from>
                    <xdr:col>18</xdr:col>
                    <xdr:colOff>142875</xdr:colOff>
                    <xdr:row>46</xdr:row>
                    <xdr:rowOff>0</xdr:rowOff>
                  </from>
                  <to>
                    <xdr:col>18</xdr:col>
                    <xdr:colOff>400050</xdr:colOff>
                    <xdr:row>47</xdr:row>
                    <xdr:rowOff>0</xdr:rowOff>
                  </to>
                </anchor>
              </controlPr>
            </control>
          </mc:Choice>
        </mc:AlternateContent>
        <mc:AlternateContent xmlns:mc="http://schemas.openxmlformats.org/markup-compatibility/2006">
          <mc:Choice Requires="x14">
            <control shapeId="5700" r:id="rId35" name="Option Button 2628">
              <controlPr defaultSize="0" autoFill="0" autoLine="0" autoPict="0">
                <anchor moveWithCells="1">
                  <from>
                    <xdr:col>18</xdr:col>
                    <xdr:colOff>142875</xdr:colOff>
                    <xdr:row>48</xdr:row>
                    <xdr:rowOff>0</xdr:rowOff>
                  </from>
                  <to>
                    <xdr:col>18</xdr:col>
                    <xdr:colOff>400050</xdr:colOff>
                    <xdr:row>49</xdr:row>
                    <xdr:rowOff>0</xdr:rowOff>
                  </to>
                </anchor>
              </controlPr>
            </control>
          </mc:Choice>
        </mc:AlternateContent>
        <mc:AlternateContent xmlns:mc="http://schemas.openxmlformats.org/markup-compatibility/2006">
          <mc:Choice Requires="x14">
            <control shapeId="5719" r:id="rId36" name="Option Button 2647">
              <controlPr defaultSize="0" autoFill="0" autoLine="0" autoPict="0">
                <anchor moveWithCells="1">
                  <from>
                    <xdr:col>18</xdr:col>
                    <xdr:colOff>142875</xdr:colOff>
                    <xdr:row>65</xdr:row>
                    <xdr:rowOff>85725</xdr:rowOff>
                  </from>
                  <to>
                    <xdr:col>18</xdr:col>
                    <xdr:colOff>400050</xdr:colOff>
                    <xdr:row>67</xdr:row>
                    <xdr:rowOff>0</xdr:rowOff>
                  </to>
                </anchor>
              </controlPr>
            </control>
          </mc:Choice>
        </mc:AlternateContent>
        <mc:AlternateContent xmlns:mc="http://schemas.openxmlformats.org/markup-compatibility/2006">
          <mc:Choice Requires="x14">
            <control shapeId="5720" r:id="rId37" name="Option Button 2648">
              <controlPr defaultSize="0" autoFill="0" autoLine="0" autoPict="0">
                <anchor moveWithCells="1">
                  <from>
                    <xdr:col>18</xdr:col>
                    <xdr:colOff>142875</xdr:colOff>
                    <xdr:row>50</xdr:row>
                    <xdr:rowOff>0</xdr:rowOff>
                  </from>
                  <to>
                    <xdr:col>18</xdr:col>
                    <xdr:colOff>400050</xdr:colOff>
                    <xdr:row>50</xdr:row>
                    <xdr:rowOff>190500</xdr:rowOff>
                  </to>
                </anchor>
              </controlPr>
            </control>
          </mc:Choice>
        </mc:AlternateContent>
        <mc:AlternateContent xmlns:mc="http://schemas.openxmlformats.org/markup-compatibility/2006">
          <mc:Choice Requires="x14">
            <control shapeId="5736" r:id="rId38" name="Check Box 2664">
              <controlPr defaultSize="0" autoFill="0" autoLine="0" autoPict="0">
                <anchor moveWithCells="1">
                  <from>
                    <xdr:col>18</xdr:col>
                    <xdr:colOff>133350</xdr:colOff>
                    <xdr:row>182</xdr:row>
                    <xdr:rowOff>66675</xdr:rowOff>
                  </from>
                  <to>
                    <xdr:col>18</xdr:col>
                    <xdr:colOff>504825</xdr:colOff>
                    <xdr:row>184</xdr:row>
                    <xdr:rowOff>19050</xdr:rowOff>
                  </to>
                </anchor>
              </controlPr>
            </control>
          </mc:Choice>
        </mc:AlternateContent>
        <mc:AlternateContent xmlns:mc="http://schemas.openxmlformats.org/markup-compatibility/2006">
          <mc:Choice Requires="x14">
            <control shapeId="5738" r:id="rId39" name="Check Box 2666">
              <controlPr defaultSize="0" autoFill="0" autoLine="0" autoPict="0">
                <anchor moveWithCells="1">
                  <from>
                    <xdr:col>18</xdr:col>
                    <xdr:colOff>133350</xdr:colOff>
                    <xdr:row>184</xdr:row>
                    <xdr:rowOff>66675</xdr:rowOff>
                  </from>
                  <to>
                    <xdr:col>18</xdr:col>
                    <xdr:colOff>504825</xdr:colOff>
                    <xdr:row>185</xdr:row>
                    <xdr:rowOff>209550</xdr:rowOff>
                  </to>
                </anchor>
              </controlPr>
            </control>
          </mc:Choice>
        </mc:AlternateContent>
        <mc:AlternateContent xmlns:mc="http://schemas.openxmlformats.org/markup-compatibility/2006">
          <mc:Choice Requires="x14">
            <control shapeId="5739" r:id="rId40" name="Check Box 2667">
              <controlPr defaultSize="0" autoFill="0" autoLine="0" autoPict="0">
                <anchor moveWithCells="1">
                  <from>
                    <xdr:col>18</xdr:col>
                    <xdr:colOff>133350</xdr:colOff>
                    <xdr:row>188</xdr:row>
                    <xdr:rowOff>66675</xdr:rowOff>
                  </from>
                  <to>
                    <xdr:col>18</xdr:col>
                    <xdr:colOff>504825</xdr:colOff>
                    <xdr:row>189</xdr:row>
                    <xdr:rowOff>209550</xdr:rowOff>
                  </to>
                </anchor>
              </controlPr>
            </control>
          </mc:Choice>
        </mc:AlternateContent>
        <mc:AlternateContent xmlns:mc="http://schemas.openxmlformats.org/markup-compatibility/2006">
          <mc:Choice Requires="x14">
            <control shapeId="5741" r:id="rId41" name="Option Button 2669">
              <controlPr defaultSize="0" autoFill="0" autoLine="0" autoPict="0">
                <anchor moveWithCells="1">
                  <from>
                    <xdr:col>18</xdr:col>
                    <xdr:colOff>142875</xdr:colOff>
                    <xdr:row>70</xdr:row>
                    <xdr:rowOff>0</xdr:rowOff>
                  </from>
                  <to>
                    <xdr:col>18</xdr:col>
                    <xdr:colOff>400050</xdr:colOff>
                    <xdr:row>71</xdr:row>
                    <xdr:rowOff>0</xdr:rowOff>
                  </to>
                </anchor>
              </controlPr>
            </control>
          </mc:Choice>
        </mc:AlternateContent>
        <mc:AlternateContent xmlns:mc="http://schemas.openxmlformats.org/markup-compatibility/2006">
          <mc:Choice Requires="x14">
            <control shapeId="5742" r:id="rId42" name="Option Button 2670">
              <controlPr defaultSize="0" autoFill="0" autoLine="0" autoPict="0">
                <anchor moveWithCells="1">
                  <from>
                    <xdr:col>18</xdr:col>
                    <xdr:colOff>142875</xdr:colOff>
                    <xdr:row>72</xdr:row>
                    <xdr:rowOff>0</xdr:rowOff>
                  </from>
                  <to>
                    <xdr:col>18</xdr:col>
                    <xdr:colOff>400050</xdr:colOff>
                    <xdr:row>73</xdr:row>
                    <xdr:rowOff>0</xdr:rowOff>
                  </to>
                </anchor>
              </controlPr>
            </control>
          </mc:Choice>
        </mc:AlternateContent>
        <mc:AlternateContent xmlns:mc="http://schemas.openxmlformats.org/markup-compatibility/2006">
          <mc:Choice Requires="x14">
            <control shapeId="5750" r:id="rId43" name="Option Button 2678">
              <controlPr defaultSize="0" autoFill="0" autoLine="0" autoPict="0">
                <anchor moveWithCells="1">
                  <from>
                    <xdr:col>18</xdr:col>
                    <xdr:colOff>142875</xdr:colOff>
                    <xdr:row>73</xdr:row>
                    <xdr:rowOff>85725</xdr:rowOff>
                  </from>
                  <to>
                    <xdr:col>18</xdr:col>
                    <xdr:colOff>400050</xdr:colOff>
                    <xdr:row>74</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6134F-E227-4A61-8399-800E43B69DED}">
  <sheetPr codeName="Folha4">
    <pageSetUpPr fitToPage="1"/>
  </sheetPr>
  <dimension ref="B2:AA34"/>
  <sheetViews>
    <sheetView showGridLines="0" zoomScale="130" zoomScaleNormal="130" workbookViewId="0">
      <selection activeCell="F12" sqref="F12"/>
    </sheetView>
  </sheetViews>
  <sheetFormatPr defaultRowHeight="11.25" x14ac:dyDescent="0.2"/>
  <cols>
    <col min="1" max="1" width="2.7109375" style="1" customWidth="1"/>
    <col min="2" max="2" width="13.7109375" style="1" bestFit="1" customWidth="1"/>
    <col min="3" max="3" width="1.7109375" style="1" customWidth="1"/>
    <col min="4" max="4" width="13.28515625" style="1" bestFit="1" customWidth="1"/>
    <col min="5" max="5" width="1.5703125" style="1" customWidth="1"/>
    <col min="6" max="6" width="10.42578125" style="1" bestFit="1" customWidth="1"/>
    <col min="7" max="7" width="1.7109375" style="1" customWidth="1"/>
    <col min="8" max="8" width="9.5703125" style="1" bestFit="1" customWidth="1"/>
    <col min="9" max="9" width="9" style="1" customWidth="1"/>
    <col min="10" max="10" width="24.28515625" style="1" bestFit="1" customWidth="1"/>
    <col min="11" max="11" width="12.140625" style="1" customWidth="1"/>
    <col min="12" max="12" width="1.7109375" style="1" customWidth="1"/>
    <col min="13" max="13" width="7.140625" style="1" bestFit="1" customWidth="1"/>
    <col min="14" max="14" width="1.7109375" style="1" customWidth="1"/>
    <col min="15" max="15" width="8.140625" style="1" customWidth="1"/>
    <col min="16" max="16" width="4" style="1" bestFit="1" customWidth="1"/>
    <col min="17" max="17" width="1.7109375" style="1" customWidth="1"/>
    <col min="18" max="18" width="10.7109375" style="1" customWidth="1"/>
    <col min="19" max="19" width="3.5703125" style="1" bestFit="1" customWidth="1"/>
    <col min="20" max="20" width="1.7109375" style="1" customWidth="1"/>
    <col min="21" max="21" width="7.7109375" style="1" customWidth="1"/>
    <col min="22" max="22" width="4" style="1" bestFit="1" customWidth="1"/>
    <col min="23" max="23" width="1.7109375" style="1" customWidth="1"/>
    <col min="24" max="25" width="8.140625" style="1" customWidth="1"/>
    <col min="26" max="26" width="1.7109375" style="1" customWidth="1"/>
    <col min="27" max="27" width="9.28515625" style="1" bestFit="1" customWidth="1"/>
    <col min="28" max="28" width="1.5703125" style="1" customWidth="1"/>
    <col min="29" max="29" width="52.7109375" style="1" bestFit="1" customWidth="1"/>
    <col min="30" max="16384" width="9.140625" style="1"/>
  </cols>
  <sheetData>
    <row r="2" spans="2:27" s="2" customFormat="1" x14ac:dyDescent="0.2">
      <c r="B2" s="164" t="s">
        <v>75</v>
      </c>
      <c r="D2" s="165" t="s">
        <v>89</v>
      </c>
      <c r="E2" s="166"/>
      <c r="F2" s="165" t="s">
        <v>88</v>
      </c>
      <c r="H2" s="311" t="s">
        <v>76</v>
      </c>
      <c r="I2" s="312"/>
      <c r="J2" s="312"/>
      <c r="K2" s="313"/>
      <c r="M2" s="165" t="s">
        <v>85</v>
      </c>
      <c r="O2" s="305" t="s">
        <v>84</v>
      </c>
      <c r="P2" s="307"/>
      <c r="R2" s="305" t="s">
        <v>86</v>
      </c>
      <c r="S2" s="307"/>
      <c r="U2" s="305" t="s">
        <v>87</v>
      </c>
      <c r="V2" s="307"/>
      <c r="X2" s="305" t="s">
        <v>90</v>
      </c>
      <c r="Y2" s="307"/>
      <c r="AA2" s="165" t="s">
        <v>91</v>
      </c>
    </row>
    <row r="3" spans="2:27" x14ac:dyDescent="0.2">
      <c r="B3" s="167" t="s">
        <v>24</v>
      </c>
      <c r="D3" s="168" t="s">
        <v>27</v>
      </c>
      <c r="E3" s="169"/>
      <c r="F3" s="168" t="s">
        <v>219</v>
      </c>
      <c r="G3" s="170"/>
      <c r="H3" s="171" t="s">
        <v>7</v>
      </c>
      <c r="I3" s="171" t="s">
        <v>8</v>
      </c>
      <c r="J3" s="171" t="s">
        <v>9</v>
      </c>
      <c r="K3" s="171" t="s">
        <v>10</v>
      </c>
      <c r="M3" s="168" t="s">
        <v>44</v>
      </c>
      <c r="O3" s="308" t="s">
        <v>45</v>
      </c>
      <c r="P3" s="310"/>
      <c r="R3" s="308" t="s">
        <v>46</v>
      </c>
      <c r="S3" s="310"/>
      <c r="U3" s="308" t="s">
        <v>53</v>
      </c>
      <c r="V3" s="310"/>
      <c r="X3" s="308" t="s">
        <v>47</v>
      </c>
      <c r="Y3" s="310"/>
      <c r="AA3" s="172" t="s">
        <v>92</v>
      </c>
    </row>
    <row r="4" spans="2:27" x14ac:dyDescent="0.2">
      <c r="B4" s="173" t="s">
        <v>0</v>
      </c>
      <c r="D4" s="174">
        <v>339.57</v>
      </c>
      <c r="E4" s="175"/>
      <c r="F4" s="176">
        <v>0.57999999999999996</v>
      </c>
      <c r="G4" s="169"/>
      <c r="H4" s="177">
        <v>3</v>
      </c>
      <c r="I4" s="177">
        <v>6</v>
      </c>
      <c r="J4" s="177">
        <v>8</v>
      </c>
      <c r="K4" s="177">
        <v>1</v>
      </c>
      <c r="M4" s="178">
        <f>IF('Loteamentos&amp;ImpactoSemelhante'!$U$55&lt;&gt;1,0,(IF('Loteamentos&amp;ImpactoSemelhante'!$U$89=1,H4,IF('Loteamentos&amp;ImpactoSemelhante'!$U$89=2,I4,IF('Loteamentos&amp;ImpactoSemelhante'!$U$89=3,J4,IF('Loteamentos&amp;ImpactoSemelhante'!$U$89=4,K4,"Preencher"))))))</f>
        <v>0</v>
      </c>
      <c r="O4" s="179" t="s">
        <v>11</v>
      </c>
      <c r="P4" s="180">
        <v>1.5</v>
      </c>
      <c r="R4" s="179" t="s">
        <v>77</v>
      </c>
      <c r="S4" s="180">
        <v>1</v>
      </c>
      <c r="U4" s="179" t="s">
        <v>81</v>
      </c>
      <c r="V4" s="180">
        <v>1</v>
      </c>
      <c r="X4" s="179" t="s">
        <v>48</v>
      </c>
      <c r="Y4" s="181">
        <v>1.5</v>
      </c>
      <c r="AA4" s="174">
        <v>1</v>
      </c>
    </row>
    <row r="5" spans="2:27" x14ac:dyDescent="0.2">
      <c r="B5" s="173" t="s">
        <v>3</v>
      </c>
      <c r="D5" s="174">
        <v>297.08999999999997</v>
      </c>
      <c r="E5" s="175"/>
      <c r="F5" s="176">
        <v>0.12</v>
      </c>
      <c r="G5" s="169"/>
      <c r="H5" s="182">
        <v>2.5</v>
      </c>
      <c r="I5" s="182">
        <v>4.5</v>
      </c>
      <c r="J5" s="182">
        <v>6</v>
      </c>
      <c r="K5" s="182">
        <v>1</v>
      </c>
      <c r="M5" s="178">
        <f>IF('Loteamentos&amp;ImpactoSemelhante'!$U$55&lt;&gt;2,0,(IF('Loteamentos&amp;ImpactoSemelhante'!$U$89=1,H5,IF('Loteamentos&amp;ImpactoSemelhante'!$U$89=2,I5,IF('Loteamentos&amp;ImpactoSemelhante'!$U$89=3,J5,IF('Loteamentos&amp;ImpactoSemelhante'!$U$89=4,K5,"Preencher"))))))</f>
        <v>0</v>
      </c>
      <c r="O5" s="179" t="s">
        <v>12</v>
      </c>
      <c r="P5" s="180">
        <v>2</v>
      </c>
      <c r="R5" s="179" t="s">
        <v>78</v>
      </c>
      <c r="S5" s="181">
        <v>0.9</v>
      </c>
      <c r="T5" s="4"/>
      <c r="U5" s="179" t="s">
        <v>82</v>
      </c>
      <c r="V5" s="180">
        <v>0.8</v>
      </c>
      <c r="W5" s="4"/>
      <c r="X5" s="179" t="s">
        <v>49</v>
      </c>
      <c r="Y5" s="181">
        <v>0.8</v>
      </c>
      <c r="AA5" s="174">
        <v>0.75</v>
      </c>
    </row>
    <row r="6" spans="2:27" x14ac:dyDescent="0.2">
      <c r="B6" s="173" t="s">
        <v>5</v>
      </c>
      <c r="D6" s="174">
        <v>294.13</v>
      </c>
      <c r="E6" s="175"/>
      <c r="F6" s="176">
        <v>0.09</v>
      </c>
      <c r="G6" s="169"/>
      <c r="H6" s="182">
        <v>2.5</v>
      </c>
      <c r="I6" s="182">
        <v>4.5</v>
      </c>
      <c r="J6" s="182">
        <v>6</v>
      </c>
      <c r="K6" s="182">
        <v>1</v>
      </c>
      <c r="M6" s="178">
        <f>IF('Loteamentos&amp;ImpactoSemelhante'!$U$55&lt;&gt;3,0,(IF('Loteamentos&amp;ImpactoSemelhante'!$U$89=1,H6,IF('Loteamentos&amp;ImpactoSemelhante'!$U$89=2,I6,IF('Loteamentos&amp;ImpactoSemelhante'!$U$89=3,J6,IF('Loteamentos&amp;ImpactoSemelhante'!$U$89=4,K6,"Preencher"))))))</f>
        <v>0</v>
      </c>
      <c r="O6" s="179" t="s">
        <v>13</v>
      </c>
      <c r="P6" s="180">
        <v>1</v>
      </c>
      <c r="R6" s="179" t="s">
        <v>79</v>
      </c>
      <c r="S6" s="181">
        <v>0.7</v>
      </c>
      <c r="T6" s="4"/>
      <c r="U6" s="179" t="s">
        <v>83</v>
      </c>
      <c r="V6" s="180">
        <v>0.5</v>
      </c>
      <c r="W6" s="4"/>
      <c r="X6" s="179" t="s">
        <v>50</v>
      </c>
      <c r="Y6" s="181">
        <v>0.7</v>
      </c>
      <c r="AA6" s="174">
        <v>0.75</v>
      </c>
    </row>
    <row r="7" spans="2:27" x14ac:dyDescent="0.2">
      <c r="B7" s="173" t="s">
        <v>1</v>
      </c>
      <c r="D7" s="174">
        <v>207.67</v>
      </c>
      <c r="E7" s="175"/>
      <c r="F7" s="176">
        <v>7.0000000000000007E-2</v>
      </c>
      <c r="G7" s="169"/>
      <c r="H7" s="182">
        <v>2.5</v>
      </c>
      <c r="I7" s="182">
        <v>4.5</v>
      </c>
      <c r="J7" s="182">
        <v>6</v>
      </c>
      <c r="K7" s="182">
        <v>1</v>
      </c>
      <c r="M7" s="178">
        <f>IF('Loteamentos&amp;ImpactoSemelhante'!$U$55&lt;&gt;4,0,(IF('Loteamentos&amp;ImpactoSemelhante'!$U$89=1,H7,IF('Loteamentos&amp;ImpactoSemelhante'!$U$89=2,I7,IF('Loteamentos&amp;ImpactoSemelhante'!$U$89=3,J7,IF('Loteamentos&amp;ImpactoSemelhante'!$U$89=4,K7,"Preencher"))))))</f>
        <v>0</v>
      </c>
      <c r="N7" s="183"/>
      <c r="R7" s="179" t="s">
        <v>80</v>
      </c>
      <c r="S7" s="181">
        <v>0.4</v>
      </c>
      <c r="T7" s="4"/>
      <c r="U7" s="4"/>
      <c r="V7" s="4"/>
      <c r="W7" s="4"/>
      <c r="X7" s="179" t="s">
        <v>51</v>
      </c>
      <c r="Y7" s="181">
        <v>0.4</v>
      </c>
      <c r="AA7" s="174">
        <v>0.5</v>
      </c>
    </row>
    <row r="8" spans="2:27" x14ac:dyDescent="0.2">
      <c r="B8" s="179" t="s">
        <v>4</v>
      </c>
      <c r="C8" s="184"/>
      <c r="D8" s="174">
        <v>126.46</v>
      </c>
      <c r="E8" s="175"/>
      <c r="F8" s="176">
        <v>0.04</v>
      </c>
      <c r="G8" s="185"/>
      <c r="H8" s="186">
        <v>1.5</v>
      </c>
      <c r="I8" s="186">
        <v>2.5</v>
      </c>
      <c r="J8" s="186">
        <v>4</v>
      </c>
      <c r="K8" s="186">
        <v>1</v>
      </c>
      <c r="M8" s="178">
        <f>IF('Loteamentos&amp;ImpactoSemelhante'!$U$55&lt;&gt;5,0,(IF('Loteamentos&amp;ImpactoSemelhante'!$U$89=1,H8,IF('Loteamentos&amp;ImpactoSemelhante'!$U$89=2,I8,IF('Loteamentos&amp;ImpactoSemelhante'!$U$89=3,J8,IF('Loteamentos&amp;ImpactoSemelhante'!$U$89=4,K8,"Preencher"))))))</f>
        <v>0</v>
      </c>
      <c r="R8" s="4"/>
      <c r="T8" s="4"/>
      <c r="U8" s="4"/>
      <c r="V8" s="4"/>
      <c r="W8" s="4"/>
      <c r="X8" s="179" t="s">
        <v>52</v>
      </c>
      <c r="Y8" s="181">
        <v>0.1</v>
      </c>
      <c r="AA8" s="174">
        <v>0.25</v>
      </c>
    </row>
    <row r="9" spans="2:27" x14ac:dyDescent="0.2">
      <c r="B9" s="179" t="s">
        <v>6</v>
      </c>
      <c r="C9" s="184"/>
      <c r="D9" s="174">
        <v>171</v>
      </c>
      <c r="E9" s="175"/>
      <c r="F9" s="176">
        <v>0.06</v>
      </c>
      <c r="G9" s="185"/>
      <c r="H9" s="186">
        <v>1.5</v>
      </c>
      <c r="I9" s="186">
        <v>2.5</v>
      </c>
      <c r="J9" s="186">
        <v>4</v>
      </c>
      <c r="K9" s="186">
        <v>1</v>
      </c>
      <c r="M9" s="178">
        <f>IF('Loteamentos&amp;ImpactoSemelhante'!$U$55&lt;&gt;6,0,(IF('Loteamentos&amp;ImpactoSemelhante'!$U$89=1,H9,IF('Loteamentos&amp;ImpactoSemelhante'!$U$89=2,I9,IF('Loteamentos&amp;ImpactoSemelhante'!$U$89=3,J9,IF('Loteamentos&amp;ImpactoSemelhante'!$U$89=4,K9,"Preencher"))))))</f>
        <v>0</v>
      </c>
      <c r="O9" s="4"/>
      <c r="Q9" s="4"/>
      <c r="R9" s="4"/>
      <c r="S9" s="4"/>
      <c r="T9" s="4"/>
      <c r="AA9" s="174">
        <v>0.25</v>
      </c>
    </row>
    <row r="10" spans="2:27" x14ac:dyDescent="0.2">
      <c r="B10" s="179" t="s">
        <v>2</v>
      </c>
      <c r="C10" s="184"/>
      <c r="D10" s="174">
        <v>134.71</v>
      </c>
      <c r="E10" s="175"/>
      <c r="F10" s="176">
        <v>0.04</v>
      </c>
      <c r="G10" s="185"/>
      <c r="H10" s="186">
        <v>2</v>
      </c>
      <c r="I10" s="186">
        <v>3</v>
      </c>
      <c r="J10" s="186">
        <v>5</v>
      </c>
      <c r="K10" s="186">
        <v>1</v>
      </c>
      <c r="M10" s="178">
        <f>IF('Loteamentos&amp;ImpactoSemelhante'!$U$55&lt;&gt;7,0,(IF('Loteamentos&amp;ImpactoSemelhante'!$U$89=1,H10,IF('Loteamentos&amp;ImpactoSemelhante'!$U$89=2,I10,IF('Loteamentos&amp;ImpactoSemelhante'!$U$89=3,J10,IF('Loteamentos&amp;ImpactoSemelhante'!$U$89=4,K10,"Preencher"))))))</f>
        <v>0</v>
      </c>
      <c r="AA10" s="174">
        <v>0.25</v>
      </c>
    </row>
    <row r="11" spans="2:27" x14ac:dyDescent="0.2">
      <c r="B11" s="187"/>
      <c r="C11" s="184"/>
      <c r="F11" s="188"/>
    </row>
    <row r="12" spans="2:27" x14ac:dyDescent="0.2">
      <c r="C12" s="184"/>
      <c r="F12" s="189"/>
      <c r="H12" s="190" t="s">
        <v>191</v>
      </c>
      <c r="I12" s="191"/>
      <c r="J12" s="191"/>
      <c r="K12" s="192"/>
      <c r="L12" s="106"/>
      <c r="M12" s="193" t="s">
        <v>85</v>
      </c>
    </row>
    <row r="13" spans="2:27" ht="33.75" x14ac:dyDescent="0.2">
      <c r="H13" s="194" t="s">
        <v>18</v>
      </c>
      <c r="I13" s="194" t="s">
        <v>192</v>
      </c>
      <c r="J13" s="194" t="s">
        <v>193</v>
      </c>
      <c r="K13" s="194" t="s">
        <v>198</v>
      </c>
      <c r="L13" s="106"/>
      <c r="M13" s="195" t="s">
        <v>44</v>
      </c>
    </row>
    <row r="14" spans="2:27" x14ac:dyDescent="0.2">
      <c r="H14" s="196">
        <v>2</v>
      </c>
      <c r="I14" s="196">
        <v>3</v>
      </c>
      <c r="J14" s="196">
        <v>8</v>
      </c>
      <c r="K14" s="196">
        <v>1</v>
      </c>
      <c r="L14" s="106"/>
      <c r="M14" s="197">
        <f>IF(Edificações!$K$29&lt;&gt;1,0,IF(Edificações!$K$45=1,H14,IF(Edificações!$K$45=2,I14,IF(Edificações!$K$45=3,J14,IF(Edificações!$K$45=4,K14,"Preencher")))))</f>
        <v>0</v>
      </c>
      <c r="O14" s="305" t="s">
        <v>98</v>
      </c>
      <c r="P14" s="306"/>
      <c r="Q14" s="306"/>
      <c r="R14" s="306"/>
      <c r="S14" s="306"/>
      <c r="T14" s="306"/>
      <c r="U14" s="306"/>
      <c r="V14" s="306"/>
      <c r="W14" s="306"/>
      <c r="X14" s="306"/>
      <c r="Y14" s="307"/>
    </row>
    <row r="15" spans="2:27" x14ac:dyDescent="0.2">
      <c r="H15" s="198">
        <v>1.5</v>
      </c>
      <c r="I15" s="198">
        <v>2.5</v>
      </c>
      <c r="J15" s="198">
        <v>6</v>
      </c>
      <c r="K15" s="198">
        <v>1</v>
      </c>
      <c r="L15" s="106"/>
      <c r="M15" s="197">
        <f>IF(Edificações!$K$29&lt;&gt;2,0,IF(Edificações!$K$45=1,H15,IF(Edificações!$K$45=2,I15,IF(Edificações!$K$45=3,J15,IF(Edificações!$K$45=4,K15,"Preencher")))))</f>
        <v>0</v>
      </c>
      <c r="O15" s="308" t="s">
        <v>97</v>
      </c>
      <c r="P15" s="309"/>
      <c r="Q15" s="309"/>
      <c r="R15" s="309"/>
      <c r="S15" s="309"/>
      <c r="T15" s="309"/>
      <c r="U15" s="309"/>
      <c r="V15" s="309"/>
      <c r="W15" s="309"/>
      <c r="X15" s="309"/>
      <c r="Y15" s="310"/>
    </row>
    <row r="16" spans="2:27" x14ac:dyDescent="0.2">
      <c r="D16" s="199"/>
      <c r="H16" s="198">
        <v>1.5</v>
      </c>
      <c r="I16" s="198">
        <v>2.5</v>
      </c>
      <c r="J16" s="198">
        <v>6</v>
      </c>
      <c r="K16" s="198">
        <v>1</v>
      </c>
      <c r="L16" s="106"/>
      <c r="M16" s="197">
        <f>IF(Edificações!$K$29&lt;&gt;3,0,IF(Edificações!$K$45=1,H16,IF(Edificações!$K$45=2,I16,IF(Edificações!$K$45=3,J16,IF(Edificações!$K$45=4,K16,"Preencher")))))</f>
        <v>0</v>
      </c>
      <c r="O16" s="200" t="s">
        <v>93</v>
      </c>
      <c r="P16" s="201"/>
      <c r="Q16" s="202"/>
      <c r="R16" s="202"/>
      <c r="S16" s="202"/>
      <c r="T16" s="202"/>
      <c r="U16" s="201"/>
      <c r="V16" s="201"/>
      <c r="W16" s="201"/>
      <c r="X16" s="203"/>
      <c r="Y16" s="204">
        <v>0.1</v>
      </c>
    </row>
    <row r="17" spans="2:25" x14ac:dyDescent="0.2">
      <c r="H17" s="198">
        <v>1.5</v>
      </c>
      <c r="I17" s="198">
        <v>2.5</v>
      </c>
      <c r="J17" s="198">
        <v>6</v>
      </c>
      <c r="K17" s="198">
        <v>1</v>
      </c>
      <c r="L17" s="106"/>
      <c r="M17" s="197">
        <f>IF(Edificações!$K$29&lt;&gt;4,0,IF(Edificações!$K$45=1,H17,IF(Edificações!$K$45=2,I17,IF(Edificações!$K$45=3,J17,IF(Edificações!$K$45=4,K17,"Preencher")))))</f>
        <v>0</v>
      </c>
      <c r="O17" s="200" t="s">
        <v>94</v>
      </c>
      <c r="P17" s="201"/>
      <c r="Q17" s="201"/>
      <c r="R17" s="201"/>
      <c r="S17" s="201"/>
      <c r="T17" s="201"/>
      <c r="U17" s="201"/>
      <c r="V17" s="201"/>
      <c r="W17" s="201"/>
      <c r="X17" s="203"/>
      <c r="Y17" s="205">
        <v>0.25</v>
      </c>
    </row>
    <row r="18" spans="2:25" x14ac:dyDescent="0.2">
      <c r="H18" s="206">
        <v>1</v>
      </c>
      <c r="I18" s="206">
        <v>1.5</v>
      </c>
      <c r="J18" s="206">
        <v>4</v>
      </c>
      <c r="K18" s="206">
        <v>1</v>
      </c>
      <c r="L18" s="106"/>
      <c r="M18" s="197">
        <f>IF(Edificações!$K$29&lt;&gt;5,0,IF(Edificações!$K$45=1,H18,IF(Edificações!$K$45=2,I18,IF(Edificações!$K$45=3,J18,IF(Edificações!$K$45=4,K18,"Preencher")))))</f>
        <v>0</v>
      </c>
      <c r="O18" s="200" t="s">
        <v>95</v>
      </c>
      <c r="P18" s="201"/>
      <c r="Q18" s="201"/>
      <c r="R18" s="201"/>
      <c r="S18" s="201"/>
      <c r="T18" s="201"/>
      <c r="U18" s="201"/>
      <c r="V18" s="201"/>
      <c r="W18" s="201"/>
      <c r="X18" s="203"/>
      <c r="Y18" s="205">
        <v>0.5</v>
      </c>
    </row>
    <row r="19" spans="2:25" x14ac:dyDescent="0.2">
      <c r="H19" s="206">
        <v>1</v>
      </c>
      <c r="I19" s="206">
        <v>1.5</v>
      </c>
      <c r="J19" s="206">
        <v>4</v>
      </c>
      <c r="K19" s="206">
        <v>1</v>
      </c>
      <c r="L19" s="106"/>
      <c r="M19" s="197">
        <f>IF(Edificações!$K$29&lt;&gt;6,0,IF(Edificações!$K$45=1,H19,IF(Edificações!$K$45=2,I19,IF(Edificações!$K$45=3,J19,IF(Edificações!$K$45=4,K19,"Preencher")))))</f>
        <v>0</v>
      </c>
      <c r="O19" s="200" t="s">
        <v>96</v>
      </c>
      <c r="P19" s="201"/>
      <c r="Q19" s="201"/>
      <c r="R19" s="201"/>
      <c r="S19" s="201"/>
      <c r="T19" s="201"/>
      <c r="U19" s="201"/>
      <c r="V19" s="201"/>
      <c r="W19" s="201"/>
      <c r="X19" s="203"/>
      <c r="Y19" s="205">
        <v>0.1</v>
      </c>
    </row>
    <row r="20" spans="2:25" x14ac:dyDescent="0.2">
      <c r="H20" s="206">
        <v>1</v>
      </c>
      <c r="I20" s="206">
        <v>2</v>
      </c>
      <c r="J20" s="206">
        <v>5</v>
      </c>
      <c r="K20" s="206">
        <v>1</v>
      </c>
      <c r="L20" s="106"/>
      <c r="M20" s="197">
        <f>IF(Edificações!$K$29&lt;&gt;7,0,IF(Edificações!$K$45=1,H20,IF(Edificações!$K$45=2,I20,IF(Edificações!$K$45=3,J20,IF(Edificações!$K$45=4,K20,"Preencher")))))</f>
        <v>0</v>
      </c>
      <c r="O20" s="200" t="s">
        <v>17</v>
      </c>
      <c r="P20" s="201"/>
      <c r="Q20" s="201"/>
      <c r="R20" s="201"/>
      <c r="S20" s="201"/>
      <c r="T20" s="201"/>
      <c r="U20" s="201"/>
      <c r="V20" s="201"/>
      <c r="W20" s="201"/>
      <c r="X20" s="203"/>
      <c r="Y20" s="205">
        <v>1</v>
      </c>
    </row>
    <row r="22" spans="2:25" x14ac:dyDescent="0.2">
      <c r="M22" s="199"/>
    </row>
    <row r="23" spans="2:25" x14ac:dyDescent="0.2">
      <c r="M23" s="199"/>
    </row>
    <row r="32" spans="2:25" x14ac:dyDescent="0.2">
      <c r="B32" s="207"/>
    </row>
    <row r="34" spans="2:2" x14ac:dyDescent="0.2">
      <c r="B34" s="207"/>
    </row>
  </sheetData>
  <sheetProtection algorithmName="SHA-512" hashValue="dj5bwwHj2WsbEHujO17x+7rBAtVqQZFEVRfngPq/6a2uP+Ii65Iz9QniWgbLECtWa+Z/RDI4R1uPohPrI3hDVQ==" saltValue="54x85NE4kxIozml0vxfv6g==" spinCount="100000" sheet="1" objects="1" scenarios="1" selectLockedCells="1" selectUnlockedCells="1"/>
  <mergeCells count="11">
    <mergeCell ref="O14:Y14"/>
    <mergeCell ref="O15:Y15"/>
    <mergeCell ref="H2:K2"/>
    <mergeCell ref="R2:S2"/>
    <mergeCell ref="U2:V2"/>
    <mergeCell ref="O2:P2"/>
    <mergeCell ref="X2:Y2"/>
    <mergeCell ref="O3:P3"/>
    <mergeCell ref="R3:S3"/>
    <mergeCell ref="X3:Y3"/>
    <mergeCell ref="U3:V3"/>
  </mergeCells>
  <phoneticPr fontId="0" type="noConversion"/>
  <pageMargins left="0.75" right="0.75" top="1" bottom="1" header="0.5" footer="0.5"/>
  <pageSetup paperSize="9" scale="73"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2</vt:i4>
      </vt:variant>
    </vt:vector>
  </HeadingPairs>
  <TitlesOfParts>
    <vt:vector size="5" baseType="lpstr">
      <vt:lpstr>Edificações</vt:lpstr>
      <vt:lpstr>Loteamentos&amp;ImpactoSemelhante</vt:lpstr>
      <vt:lpstr>Tabelas</vt:lpstr>
      <vt:lpstr>Edificações!Área_de_Impressão</vt:lpstr>
      <vt:lpstr>'Loteamentos&amp;ImpactoSemelhante'!Área_de_Impressão</vt:lpstr>
    </vt:vector>
  </TitlesOfParts>
  <Company>Câmara Municipal de Peniche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Câmara Municipal de Peniche</dc:creator>
  <cp:lastModifiedBy>Nuno Cerejeira</cp:lastModifiedBy>
  <cp:lastPrinted>2025-02-07T15:56:37Z</cp:lastPrinted>
  <dcterms:created xsi:type="dcterms:W3CDTF">2002-09-10T14:25:53Z</dcterms:created>
  <dcterms:modified xsi:type="dcterms:W3CDTF">2025-06-04T16:10:12Z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ebf67d-0c2e-4eb7-89d0-288861507cd1_Enabled">
    <vt:lpwstr>true</vt:lpwstr>
  </property>
  <property fmtid="{D5CDD505-2E9C-101B-9397-08002B2CF9AE}" pid="3" name="MSIP_Label_a0ebf67d-0c2e-4eb7-89d0-288861507cd1_SetDate">
    <vt:lpwstr>2025-02-06T17:56:18Z</vt:lpwstr>
  </property>
  <property fmtid="{D5CDD505-2E9C-101B-9397-08002B2CF9AE}" pid="4" name="MSIP_Label_a0ebf67d-0c2e-4eb7-89d0-288861507cd1_Method">
    <vt:lpwstr>Standard</vt:lpwstr>
  </property>
  <property fmtid="{D5CDD505-2E9C-101B-9397-08002B2CF9AE}" pid="5" name="MSIP_Label_a0ebf67d-0c2e-4eb7-89d0-288861507cd1_Name">
    <vt:lpwstr>Geral</vt:lpwstr>
  </property>
  <property fmtid="{D5CDD505-2E9C-101B-9397-08002B2CF9AE}" pid="6" name="MSIP_Label_a0ebf67d-0c2e-4eb7-89d0-288861507cd1_SiteId">
    <vt:lpwstr>dfb614d3-ee01-4a06-80ac-4b21428b198b</vt:lpwstr>
  </property>
  <property fmtid="{D5CDD505-2E9C-101B-9397-08002B2CF9AE}" pid="7" name="MSIP_Label_a0ebf67d-0c2e-4eb7-89d0-288861507cd1_ActionId">
    <vt:lpwstr>b8ac87ea-ba7d-4a6f-8623-11b28912deb8</vt:lpwstr>
  </property>
  <property fmtid="{D5CDD505-2E9C-101B-9397-08002B2CF9AE}" pid="8" name="MSIP_Label_a0ebf67d-0c2e-4eb7-89d0-288861507cd1_ContentBits">
    <vt:lpwstr>0</vt:lpwstr>
  </property>
</Properties>
</file>